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90" windowHeight="8235" activeTab="1"/>
  </bookViews>
  <sheets>
    <sheet name="18. Dinas Perhubungan" sheetId="2" r:id="rId1"/>
    <sheet name="UPTD Wil.I" sheetId="3" r:id="rId2"/>
  </sheets>
  <definedNames>
    <definedName name="_xlnm.Print_Area" localSheetId="1">'UPTD Wil.I'!$A$1:$I$26</definedName>
  </definedNames>
  <calcPr calcId="144525"/>
</workbook>
</file>

<file path=xl/calcChain.xml><?xml version="1.0" encoding="utf-8"?>
<calcChain xmlns="http://schemas.openxmlformats.org/spreadsheetml/2006/main">
  <c r="G14" i="3" l="1"/>
  <c r="I261" i="3" l="1"/>
  <c r="I260" i="3"/>
  <c r="G259" i="3"/>
  <c r="I259" i="3" s="1"/>
  <c r="I258" i="3"/>
  <c r="G257" i="3"/>
  <c r="G256" i="3"/>
  <c r="I256" i="3" s="1"/>
  <c r="G255" i="3"/>
  <c r="I255" i="3" s="1"/>
  <c r="I254" i="3"/>
  <c r="I253" i="3"/>
  <c r="I252" i="3"/>
  <c r="I251" i="3"/>
  <c r="I250" i="3"/>
  <c r="I249" i="3"/>
  <c r="I248" i="3"/>
  <c r="I247" i="3"/>
  <c r="I246" i="3"/>
  <c r="I245" i="3"/>
  <c r="I244" i="3"/>
  <c r="G243" i="3"/>
  <c r="I243" i="3" s="1"/>
  <c r="I242" i="3"/>
  <c r="I241" i="3"/>
  <c r="I240" i="3"/>
  <c r="I239" i="3"/>
  <c r="I238" i="3"/>
  <c r="I237" i="3"/>
  <c r="I236" i="3"/>
  <c r="I235" i="3"/>
  <c r="I234" i="3"/>
  <c r="I232" i="3"/>
  <c r="I231" i="3" s="1"/>
  <c r="G231" i="3"/>
  <c r="I230" i="3"/>
  <c r="I229" i="3"/>
  <c r="I228" i="3"/>
  <c r="I227" i="3"/>
  <c r="I226" i="3"/>
  <c r="I225" i="3"/>
  <c r="I224" i="3" s="1"/>
  <c r="G224" i="3"/>
  <c r="I223" i="3"/>
  <c r="I222" i="3"/>
  <c r="G221" i="3"/>
  <c r="I221" i="3" s="1"/>
  <c r="I220" i="3" s="1"/>
  <c r="I219" i="3"/>
  <c r="I218" i="3"/>
  <c r="I217" i="3"/>
  <c r="I216" i="3"/>
  <c r="G215" i="3"/>
  <c r="I214" i="3"/>
  <c r="I213" i="3" s="1"/>
  <c r="G213" i="3"/>
  <c r="I212" i="3"/>
  <c r="I211" i="3"/>
  <c r="G210" i="3"/>
  <c r="I210" i="3" s="1"/>
  <c r="I209" i="3"/>
  <c r="I208" i="3"/>
  <c r="G203" i="3"/>
  <c r="I202" i="3"/>
  <c r="I201" i="3" s="1"/>
  <c r="G201" i="3"/>
  <c r="I200" i="3"/>
  <c r="I199" i="3" s="1"/>
  <c r="G199" i="3"/>
  <c r="I198" i="3"/>
  <c r="I197" i="3"/>
  <c r="I196" i="3"/>
  <c r="I195" i="3"/>
  <c r="I194" i="3"/>
  <c r="I193" i="3"/>
  <c r="I192" i="3"/>
  <c r="I191" i="3"/>
  <c r="I190" i="3"/>
  <c r="I189" i="3"/>
  <c r="G188" i="3"/>
  <c r="I187" i="3"/>
  <c r="I186" i="3"/>
  <c r="I185" i="3"/>
  <c r="I184" i="3"/>
  <c r="I183" i="3"/>
  <c r="I182" i="3"/>
  <c r="I181" i="3"/>
  <c r="I180" i="3"/>
  <c r="G180" i="3"/>
  <c r="I179" i="3"/>
  <c r="I178" i="3"/>
  <c r="I177" i="3"/>
  <c r="G177" i="3"/>
  <c r="I176" i="3"/>
  <c r="I175" i="3"/>
  <c r="I174" i="3"/>
  <c r="G174" i="3"/>
  <c r="I215" i="3" l="1"/>
  <c r="G220" i="3"/>
  <c r="I188" i="3"/>
  <c r="I203" i="3"/>
  <c r="G233" i="3"/>
  <c r="G171" i="3" s="1"/>
  <c r="G173" i="3" s="1"/>
  <c r="I257" i="3"/>
  <c r="I233" i="3"/>
  <c r="I77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1" i="2"/>
  <c r="J102" i="2"/>
  <c r="J103" i="2"/>
  <c r="J104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7" i="2"/>
  <c r="J59" i="2"/>
  <c r="J60" i="2"/>
  <c r="J61" i="2"/>
  <c r="J62" i="2"/>
  <c r="J64" i="2"/>
  <c r="J65" i="2"/>
  <c r="J66" i="2"/>
  <c r="J68" i="2"/>
  <c r="J69" i="2"/>
  <c r="J70" i="2"/>
  <c r="J71" i="2"/>
  <c r="J72" i="2"/>
  <c r="J73" i="2"/>
  <c r="I18" i="2"/>
  <c r="I21" i="2"/>
  <c r="I22" i="2"/>
  <c r="I24" i="2"/>
  <c r="I25" i="2"/>
  <c r="I26" i="2"/>
  <c r="I28" i="2"/>
  <c r="I29" i="2"/>
  <c r="I30" i="2"/>
  <c r="I104" i="2"/>
  <c r="I103" i="2"/>
  <c r="I102" i="2"/>
  <c r="I101" i="2"/>
  <c r="I100" i="2" s="1"/>
  <c r="I97" i="2"/>
  <c r="I96" i="2"/>
  <c r="I95" i="2"/>
  <c r="I94" i="2"/>
  <c r="I93" i="2"/>
  <c r="I92" i="2"/>
  <c r="I91" i="2"/>
  <c r="I90" i="2"/>
  <c r="I89" i="2"/>
  <c r="I88" i="2"/>
  <c r="I87" i="2"/>
  <c r="I85" i="2"/>
  <c r="I84" i="2"/>
  <c r="I83" i="2"/>
  <c r="I82" i="2"/>
  <c r="I81" i="2"/>
  <c r="I80" i="2"/>
  <c r="I79" i="2"/>
  <c r="I78" i="2"/>
  <c r="I75" i="2"/>
  <c r="I74" i="2" s="1"/>
  <c r="J74" i="2" s="1"/>
  <c r="I73" i="2"/>
  <c r="I72" i="2"/>
  <c r="I71" i="2"/>
  <c r="I70" i="2"/>
  <c r="I69" i="2"/>
  <c r="I68" i="2"/>
  <c r="I66" i="2"/>
  <c r="I65" i="2"/>
  <c r="I64" i="2"/>
  <c r="I62" i="2"/>
  <c r="I61" i="2"/>
  <c r="I60" i="2"/>
  <c r="I59" i="2"/>
  <c r="I58" i="2" s="1"/>
  <c r="I57" i="2"/>
  <c r="I56" i="2" s="1"/>
  <c r="I55" i="2"/>
  <c r="I54" i="2"/>
  <c r="I53" i="2"/>
  <c r="I52" i="2"/>
  <c r="I51" i="2"/>
  <c r="I45" i="2"/>
  <c r="I44" i="2" s="1"/>
  <c r="I43" i="2"/>
  <c r="I41" i="2"/>
  <c r="I40" i="2"/>
  <c r="I39" i="2"/>
  <c r="I38" i="2"/>
  <c r="I37" i="2"/>
  <c r="I36" i="2"/>
  <c r="I35" i="2"/>
  <c r="I34" i="2"/>
  <c r="I33" i="2"/>
  <c r="I32" i="2"/>
  <c r="I19" i="2"/>
  <c r="I23" i="2"/>
  <c r="I27" i="2"/>
  <c r="I42" i="2"/>
  <c r="G149" i="3"/>
  <c r="G147" i="3" s="1"/>
  <c r="G146" i="3"/>
  <c r="G145" i="3"/>
  <c r="G133" i="3"/>
  <c r="G121" i="3"/>
  <c r="G114" i="3"/>
  <c r="G110" i="3"/>
  <c r="G109" i="3" s="1"/>
  <c r="G104" i="3"/>
  <c r="G102" i="3"/>
  <c r="G99" i="3"/>
  <c r="G92" i="3" s="1"/>
  <c r="G90" i="3"/>
  <c r="G88" i="3"/>
  <c r="G77" i="3"/>
  <c r="G69" i="3"/>
  <c r="G66" i="3"/>
  <c r="G23" i="2"/>
  <c r="G20" i="2"/>
  <c r="I20" i="2" s="1"/>
  <c r="G102" i="2"/>
  <c r="G53" i="2"/>
  <c r="G99" i="2"/>
  <c r="I99" i="2" s="1"/>
  <c r="G98" i="2"/>
  <c r="I98" i="2" s="1"/>
  <c r="G64" i="2"/>
  <c r="I171" i="3" l="1"/>
  <c r="I173" i="3" s="1"/>
  <c r="I46" i="2"/>
  <c r="I63" i="2"/>
  <c r="I31" i="2"/>
  <c r="J14" i="2"/>
  <c r="I67" i="2"/>
  <c r="I17" i="2"/>
  <c r="G123" i="3"/>
  <c r="G63" i="3"/>
  <c r="G86" i="2"/>
  <c r="G100" i="2"/>
  <c r="G74" i="2"/>
  <c r="G67" i="2"/>
  <c r="G63" i="2"/>
  <c r="G58" i="2"/>
  <c r="G56" i="2"/>
  <c r="G46" i="2"/>
  <c r="G44" i="2"/>
  <c r="G42" i="2"/>
  <c r="G31" i="2"/>
  <c r="G17" i="2"/>
  <c r="G60" i="3" l="1"/>
  <c r="G62" i="3" s="1"/>
  <c r="G76" i="2"/>
  <c r="I86" i="2"/>
  <c r="I76" i="2" s="1"/>
  <c r="I14" i="2" s="1"/>
  <c r="I16" i="2" s="1"/>
  <c r="G14" i="2"/>
  <c r="G16" i="2" s="1"/>
</calcChain>
</file>

<file path=xl/sharedStrings.xml><?xml version="1.0" encoding="utf-8"?>
<sst xmlns="http://schemas.openxmlformats.org/spreadsheetml/2006/main" count="800" uniqueCount="239">
  <si>
    <t>PROV. SUMATERA BARAT</t>
  </si>
  <si>
    <t>TAHUN 2019</t>
  </si>
  <si>
    <t>No</t>
  </si>
  <si>
    <t>Program</t>
  </si>
  <si>
    <t>Kegiatan</t>
  </si>
  <si>
    <t>Indikator Program/Kegiatan</t>
  </si>
  <si>
    <t>Target</t>
  </si>
  <si>
    <t>Anggaran (Rp.)</t>
  </si>
  <si>
    <t>Total Keseluruhan</t>
  </si>
  <si>
    <t>Pelayanan Adminstrasi Perkantoran</t>
  </si>
  <si>
    <t>1 Tahun</t>
  </si>
  <si>
    <t>Penyediaan Alat Tulis Kantor</t>
  </si>
  <si>
    <t>Jumlah Kertesedian ATK Dinas</t>
  </si>
  <si>
    <t>12 Bulan</t>
  </si>
  <si>
    <t>Penyediaan Bahan Bacaan Dan Peraturan Perundang-Undangan</t>
  </si>
  <si>
    <t>Jumlah Ketersediaan Bahan Bacaan</t>
  </si>
  <si>
    <t>Penyediaan barang cetakan dan penggandaan</t>
  </si>
  <si>
    <t>Tersedianya Barang Cetakan dan Fotocopy</t>
  </si>
  <si>
    <t>Penyediaan Jasa Informasi, Dokumentasi dan Publikasi</t>
  </si>
  <si>
    <t>Tersebarnya Informasi mengenai Dishub</t>
  </si>
  <si>
    <t>Penyediaan Jasa Jaminan Barang Milik Daerah</t>
  </si>
  <si>
    <t>Jumlah Terbayarnya Tagihan Pajak Rumah Dinas dan kantor</t>
  </si>
  <si>
    <t>Rumah Jabatan, Kantor dan Kendaraan</t>
  </si>
  <si>
    <t>Penyediaan Jasa Kebersihan, Pengamanan dan Sopir Kantor</t>
  </si>
  <si>
    <t>Jumlah Tersedianya Tenaga Kebersihan Kantor, Pengamanan dan Sopir</t>
  </si>
  <si>
    <t>Penyediaan Jasa Komunikasi, Sumber Daya Air dan Listrik</t>
  </si>
  <si>
    <t>Terlaksananya pembayaran tagihan rekening listrik, telepon, air, dan faximili</t>
  </si>
  <si>
    <t>Penyediaan Jasa Pembinaan Mental dan Fisik Aparatur</t>
  </si>
  <si>
    <t>Tersedianya Pembinaan Fisik dan Mental</t>
  </si>
  <si>
    <t>12 bulan</t>
  </si>
  <si>
    <t>Penyediaan Jasa Peralatan dan Perlengkapan Kantor</t>
  </si>
  <si>
    <t>Tersedianya Peralatan dan Perlengkapan Kantor</t>
  </si>
  <si>
    <t>1 Unit</t>
  </si>
  <si>
    <t>Penyediaan Jasa Surat Menyurat</t>
  </si>
  <si>
    <t>Jumlah Terlaksananya Jasa Surat Menyurat.</t>
  </si>
  <si>
    <t>90.000 Surat</t>
  </si>
  <si>
    <t>Penyediaan Komponen Instalasi Listrik/Penerangan Bangunan Kantor</t>
  </si>
  <si>
    <t>Untuk Penerangan Area Perkantoran</t>
  </si>
  <si>
    <t>Penyediaan Makanan dan Minuman</t>
  </si>
  <si>
    <t>Tersedianya Makan dan Minum</t>
  </si>
  <si>
    <t>Rapat-Rapat Koordinasi dan Konsultasi Dalam dan Luar Daerah</t>
  </si>
  <si>
    <t>Jumlah Pelaksana Rakor dan Konsultasi Dalam dan Luar Daerah</t>
  </si>
  <si>
    <t>Peningkatan Sarana dan Prasaranan Aparatur</t>
  </si>
  <si>
    <t>Persentase berfungsinya sarana dan prasarana aparatur</t>
  </si>
  <si>
    <t>1 paket</t>
  </si>
  <si>
    <t>Pemeliharaan Rutin/Berkala Alat Studio, Alat Komunikasi dan Alat Informasi</t>
  </si>
  <si>
    <t>Pemeliharaan Rutin/Berkala Gedung Kantor</t>
  </si>
  <si>
    <t>Jumlah Terpeliharanya gedung Kantor dan Terminal.</t>
  </si>
  <si>
    <t>Pemeliharaan Rutin/Berkala Instalasi dan Jaringan</t>
  </si>
  <si>
    <t>Pemeliharaan Rutin/Berkala Kendaraan Dinas/Operasional</t>
  </si>
  <si>
    <t>Terpeliharanya Kendaraan Operasional</t>
  </si>
  <si>
    <t>Pemeliharaan Rutin/Berkala Komputer dan Jaringan Komputerisasi</t>
  </si>
  <si>
    <t>Pemeliharaan Rutin/Berkala Peralatan/Perlengkapan Kantor</t>
  </si>
  <si>
    <t>Pemeliharaan Rutin/Berkala Rumah Jabatan</t>
  </si>
  <si>
    <t>Pengadaan Komputer dan Jaringan Komputerisasi</t>
  </si>
  <si>
    <t>Jumlah Terpenuhinya Komputer Kantor Dalam Melaksanakan Kelancaran Tugas</t>
  </si>
  <si>
    <t>Pengadaan Mebeleur</t>
  </si>
  <si>
    <t>Pengadaan Peralatan/Perlengkapan Gedung Kantor</t>
  </si>
  <si>
    <t>Tersedianya perlengkapan gedung kantor</t>
  </si>
  <si>
    <t>17 Petunjuk</t>
  </si>
  <si>
    <t>Peningkatan Disiplin Aparatur</t>
  </si>
  <si>
    <t>Persentase disiplin aparatur dalam berpakaian dinas</t>
  </si>
  <si>
    <t>Pengadaan Pakaian Dinas Beserta Perlengkapannya</t>
  </si>
  <si>
    <t>Peningkatan Kapasitas Sumber Daya Aparatur</t>
  </si>
  <si>
    <t>Terpenuhinya peningkatan Sumber Daya Aparatur</t>
  </si>
  <si>
    <t>Bimbingan Teknis Implementasi Peraturan Perundang-Undangan</t>
  </si>
  <si>
    <t>Peningkatan Pengembangan Sistem Pelaporan Capaian Kinerja dan Keuangan</t>
  </si>
  <si>
    <t>Tingkat kesesuaian pelaporan capaian kinerja pada unit kinerja SKPD</t>
  </si>
  <si>
    <t>Nilai LAKIP SKPD (minimal BB)</t>
  </si>
  <si>
    <t>Tingkat akurasi, kecepatan dan kecermatan dalam pengelolaan keuangan</t>
  </si>
  <si>
    <t>Persentase kesesuaian usulan renja dengan renstra SKPD</t>
  </si>
  <si>
    <t>Persentase kesesuaian usulan renja dengan RPJMD</t>
  </si>
  <si>
    <t>Monitoring dan Evaluasi dan Kegiatan SKPD</t>
  </si>
  <si>
    <t>Terlaksananya Monitoring Pembangunan</t>
  </si>
  <si>
    <t>19 Kab/Kota</t>
  </si>
  <si>
    <t>Penatausahaan Keuangan SKPD</t>
  </si>
  <si>
    <t>Pengelolaan, Pengawasan dan Pengendalian Aset SKPD</t>
  </si>
  <si>
    <t>Terlaksananya Penata Usahaan Aset</t>
  </si>
  <si>
    <t>Penyusunan Laporan Capaian Kinerja dan Ikhtisar Realisasi Kinerja SKPD</t>
  </si>
  <si>
    <t>Penyusunan Perencanaan dan Penganggaran SKPD</t>
  </si>
  <si>
    <t>Peningkatan Pelayanan Kedinasan</t>
  </si>
  <si>
    <t>Peringatan Hari-Hari Besar Nasional</t>
  </si>
  <si>
    <t>Pembangunan Sarana Dan Prasarana Perkerataapian</t>
  </si>
  <si>
    <t>Persentase peningkatan jumlah penumpang angkutan umum moda kereta api</t>
  </si>
  <si>
    <t>1 Paket</t>
  </si>
  <si>
    <t>Fasilitasi/Koordinasi Tim Terpadu Percepatan Pembangunan KA di Sumatera Barat</t>
  </si>
  <si>
    <t>Terlaksananya Koordinasi Tim</t>
  </si>
  <si>
    <t>1 laporan</t>
  </si>
  <si>
    <t>Manajemen Rekayasa Lalu Lintas (MRL) Perlintasan Sebidang Jalan Kereta Api Pada Ruas Jalan Di Sumatera Barat</t>
  </si>
  <si>
    <t>tersedianya fasilitas keselamatan pada perlintasan sebidang kereta api</t>
  </si>
  <si>
    <t>2 paket</t>
  </si>
  <si>
    <t>Pengumpulan dan Analisis Data Angkutan Kereta Api di Sumbar</t>
  </si>
  <si>
    <t>Terlaksananya data Penyelenggaraan Angkutan Perintis di Sumbar</t>
  </si>
  <si>
    <t>Sosialisasi Keselamatan Kereta Api</t>
  </si>
  <si>
    <t>Tersosialisasinya UU Perkeretaapian terkait dengan Keselamtan KA</t>
  </si>
  <si>
    <t>Peningkatan Dan Pengamanan Lalu Lintas</t>
  </si>
  <si>
    <t>Persentase penurunan rasio angka kecelakaan lalu lintas</t>
  </si>
  <si>
    <t>Evaluasi Dan Monitoring Rencana Aksi Daerah Penurunan Emisi Gas Rumah Kaca</t>
  </si>
  <si>
    <t>Penyusunan Dokumen Rencana Aksi Penurunan Gas Rumah Kaca Sektor Perhubungan</t>
  </si>
  <si>
    <t>1 Dokumen</t>
  </si>
  <si>
    <t>Monitoring Dan Pembinaan Penyelenggaraan Angkutan Perintis</t>
  </si>
  <si>
    <t>Terlaksananya Monitoring dan Pembinaan Penyelenggaraan Angkutan Perintis</t>
  </si>
  <si>
    <t>Penilaian Andalalin di Jalan Provinsi Sumbar</t>
  </si>
  <si>
    <t>Penanganan dampak lalu lintas dengan melakukan manajemen dan rekayasa lalu lintas</t>
  </si>
  <si>
    <t>Penyuluhan / Sosialisasi Keselamatan Lalu Lintas Dan Angkutan Jalan</t>
  </si>
  <si>
    <t>Jumlah Perubahan Perilaku Masyarakat dan Pelajar dalam berlaku lintas menjadi lebih baik</t>
  </si>
  <si>
    <t>Pengembangan Sarana Dan Prasarana Transportasi Laut</t>
  </si>
  <si>
    <t>Peningkatan jumlah penumpang angkutan umum moda laut</t>
  </si>
  <si>
    <t>Evaluasi Pelayanan Angkutan Sungai dan Danau di Sumbar</t>
  </si>
  <si>
    <t>Pembinaan Tentang Keselamatan Pelayaran Kab/Kota Se Sumbar</t>
  </si>
  <si>
    <t>Terlaksananya Pembinaan tentang Keselamatan Pelayaran</t>
  </si>
  <si>
    <t>1 Laporan</t>
  </si>
  <si>
    <t>Pengawasan dan Pembinaan Pelabuhan di Prov. Sumbar</t>
  </si>
  <si>
    <t>terlaksananya pengawasan dan pembinaan pelabuhan</t>
  </si>
  <si>
    <t>1 buku laporan</t>
  </si>
  <si>
    <t>Pengawasan Pelayanan Angkutan Laut Perintis</t>
  </si>
  <si>
    <t>Terlaksananya pengawasan terhadap pelayanan angkutan laut perintis</t>
  </si>
  <si>
    <t>Pengawasan Pelayanan Angkutan Penyeberangan Perintis di Sumbar</t>
  </si>
  <si>
    <t>Terlaksananya pengawasan terhadap pelayanan penyeberangan perintis di sumbar</t>
  </si>
  <si>
    <t>Penyusunan Dokumen DED Pengembangan Pelabuhan Tua Pejat</t>
  </si>
  <si>
    <t>Terlaksananya penyusunan DED pengembangan pelabuhan Tua Pejat</t>
  </si>
  <si>
    <t>Rehabilitasi Dan Pemeliharaan Prasarana Dan Fasilitas LLAJ</t>
  </si>
  <si>
    <t>Persentase peningkatan jumlah penumpang angkutan umum moda darat</t>
  </si>
  <si>
    <t>Peningkatan Fasilitas Terminal Type B Pada Kabupaten / Kota</t>
  </si>
  <si>
    <t>Terciptanya Jasa Operasional Terminal Tipe B di Sumbar</t>
  </si>
  <si>
    <t>Peningkatan Pelayanan Angkutan</t>
  </si>
  <si>
    <t>Persentase peningkatan jumlah penumpang angkutan umum seluruh moda</t>
  </si>
  <si>
    <t>Dukungan Transportasi Peringatan HKG-PKK Tahun 2019</t>
  </si>
  <si>
    <t>Terlaksananya Dukungan Transportasi Peringatan HKG-PKK</t>
  </si>
  <si>
    <t>Gubernur/Ketua DPRD Prov/Ketua PKK Prov Se-Indonesia</t>
  </si>
  <si>
    <t>Audit Keselamatan Jalan</t>
  </si>
  <si>
    <t>Menurunnya Jumlah Kecelakaan Lalu Pada Lokasi Daerah Rawan Kecelakaan</t>
  </si>
  <si>
    <t>Buku Statistik Perhubungan</t>
  </si>
  <si>
    <t>Penyusunan Buku Statistik Perhubungan</t>
  </si>
  <si>
    <t>100 buku</t>
  </si>
  <si>
    <t>Sosialisasi Keselamatan Transportasi Untuk Para Calon Jemaah Haji</t>
  </si>
  <si>
    <t>Terlaksananya Keselamatan Para Calon Jamaah Haji</t>
  </si>
  <si>
    <t>5900 Jamaah</t>
  </si>
  <si>
    <t>Forum Komunikasi Pejabat Penyidik Pegawai Negeri Sipil Bidang Lalu Lintas Angkutan Umum Prov.Sumbar</t>
  </si>
  <si>
    <t>Terlaksananya Forum Komunikasi Pejabat PPNS bidang LLAJ Prov.Sumbar</t>
  </si>
  <si>
    <t>4 x Setahun</t>
  </si>
  <si>
    <t>Forum Lalu Lintas Angkutan Jalan</t>
  </si>
  <si>
    <t>Jumlah Pelaksanaan Forum Lalu Lintas Angktan Jalan di Prov.Sumbar</t>
  </si>
  <si>
    <t>Investigasi Kecelakaan Dan Inventarisasi Daerah Rawan Kecelakaan Lalu Lintas, Rawan Longsor Dan Bencana Alam</t>
  </si>
  <si>
    <t>Jumlah Titik Terpadunya Daerah rawan Kecelakaan Lalin Longsor dan Bencana Alam</t>
  </si>
  <si>
    <t>Ruas Jalan Nasional dan Prov</t>
  </si>
  <si>
    <t>Monitoring Dan Pembinaan Penyelenggaraan Operasional Terminal Type B</t>
  </si>
  <si>
    <t>Terlaksananya monitoring dan pembinaan penyelenggaraan operasional terminal tipe B di Sumbar</t>
  </si>
  <si>
    <t>5 terminal tipe B di Sumbar</t>
  </si>
  <si>
    <t>Optimalisasi Pemakaian Kendaraan Derek</t>
  </si>
  <si>
    <t>Terlaksananya kegiatan pemakaian kendaraan derek untuk kasus kecelakaan lalu lintas</t>
  </si>
  <si>
    <t>Pemantauan Angkutan Lebaran</t>
  </si>
  <si>
    <t>Terlaksananya Pemantauan Angkutan Lebaran</t>
  </si>
  <si>
    <t>Pembinaan Dan Pengawasan Bengkel Karoseri Industri Kendaraan Bermotor</t>
  </si>
  <si>
    <t>Jumlah Terbinanya dan Terawasinya Bengkel Karoseri Industri Kendaraan Bermotor</t>
  </si>
  <si>
    <t>25 Orang Pengusaha Bengkel Karoseri</t>
  </si>
  <si>
    <t>Pembinaan Pengusaha Angkutan Umum</t>
  </si>
  <si>
    <t>Terlaksananya pembinaan pengusaha angkutan umum</t>
  </si>
  <si>
    <t>50 Orang</t>
  </si>
  <si>
    <t>Akeditasi Unit Pelaksana Uji Berkala Kendaraan Bermotor</t>
  </si>
  <si>
    <t>Terlaksananya Penilaian Unit Pengujian Kendaraan Bermotor</t>
  </si>
  <si>
    <t>Unit Pengujian Kend. Bermotor</t>
  </si>
  <si>
    <t>Pemeriksaan Kendaraan Bermotor Di Jalan Dengan Instansi Terkait</t>
  </si>
  <si>
    <t>Jumlah Titik Pemeriksaan Kendaraan Bermotor di jalan Dengan Instansi Terkait</t>
  </si>
  <si>
    <t>15 x Setahun</t>
  </si>
  <si>
    <t>Pemeriksaan Laik Jalan Angkutan Penumpang Umum</t>
  </si>
  <si>
    <t>Terselenggaranya Pemeriksaan Laik Jalan Angkutan Penumpang Umum</t>
  </si>
  <si>
    <t>11 x Setahun</t>
  </si>
  <si>
    <t>Pemeriksaan Perizinan Kendaraan Angkutan Penumpang Umum Di Terminal Tipe A Dan B / Di Jalan</t>
  </si>
  <si>
    <t>Terselenggaranya Pemeriksaan Perizinan Kendaraan Angkutan Penumpang di Terminal / Penumpang Umum</t>
  </si>
  <si>
    <t>13 X Setahun</t>
  </si>
  <si>
    <t>Pemilihan Abdi Yasa Teladan</t>
  </si>
  <si>
    <t>jumlah terbinanya awak kendaraan kendaraan umum</t>
  </si>
  <si>
    <t>36 pengemudi angkutan orang/ barang 2 org ke Tk. Nasional</t>
  </si>
  <si>
    <t>Pemilihan Pelajar Pelopor Keselamatan Lalu Lintas Dan Angkutan Jalan</t>
  </si>
  <si>
    <t>Keselamatan Lalu Lintas dan Angkutan Jalan</t>
  </si>
  <si>
    <t>30 Pelajar SLTA</t>
  </si>
  <si>
    <t>Penghargaan Wahana Tata Nugrahan</t>
  </si>
  <si>
    <t>terlaksananya seleksi penghargaan WTN</t>
  </si>
  <si>
    <t>15 kab/kota</t>
  </si>
  <si>
    <t>Pengumpulan Dan Analisis Data Volume Lalu Lintas Jalan</t>
  </si>
  <si>
    <t>Terlaksananya pengumpulan data dan analisis data base pelayanan Jasa Angkutan Jalan</t>
  </si>
  <si>
    <t>Perawatan Sistem Informasi Perizinan Angkutan Umum (SIMPAU)</t>
  </si>
  <si>
    <t>Terlaksananya perawatan sistem informasi perizinan angkutan umum</t>
  </si>
  <si>
    <t>Rapat Koordinasi Teknis Pengujian Kendaraan Bermotor Tingkat Provinsi Dan Tingkat Nasional</t>
  </si>
  <si>
    <t>Jumlah Pelaksanaan Rapat Koordinasi Teknis Penguji</t>
  </si>
  <si>
    <t>1 X Rapat (50 Org Penguji)</t>
  </si>
  <si>
    <t>Satuan Tugas Pengawasan Bermotor Di Jalan (STPJ)</t>
  </si>
  <si>
    <t>Terlaksananya tugas-tugas Operasional STPJ Dinas Perhubungan Prov.Sumbar</t>
  </si>
  <si>
    <t>Pembangunan Prasarana dan Fasilitas Perhubungan</t>
  </si>
  <si>
    <t>Pemeliharaan/perawatan (Rambu,marka, Guardrail,deliniator Dan Traffic Light) Sarana Perlengkapan Jalan</t>
  </si>
  <si>
    <t>Terlaksananya pemeliharaan sarana perlengkapan jalan</t>
  </si>
  <si>
    <t>3 paket</t>
  </si>
  <si>
    <t>Pengadaan Dan Pemasangan ( Rambu, Rarka, Guardrail,deliniator,cermin Tikungan,traffic Light Dan ZoSS) Sarana Perlengkapan Jalan</t>
  </si>
  <si>
    <t>Tersedianya Perlengkapan Jalan Pada Ruas Jalan Provinsi Di Sumatera Barat</t>
  </si>
  <si>
    <t>8 Kab/Kota</t>
  </si>
  <si>
    <t>Pengadaan Dan Pemasangan Prasarana Lalu Lintas Pendukung Tour De Singkarak</t>
  </si>
  <si>
    <t>Tersedianya fasilitas pendukung untuk kelancaran penyelenggaran Tour De Singkarak</t>
  </si>
  <si>
    <t>Lintasan Tour De Singkarak</t>
  </si>
  <si>
    <t>Pengadaan Dan Pemasangan RPPJ (Rambu Pendahulu Penunjuk Jurusan) Di Sumatera Barat</t>
  </si>
  <si>
    <t>Jumlah Tersedianya RPPJ di Sumbar</t>
  </si>
  <si>
    <t>14 buah</t>
  </si>
  <si>
    <t>DINAS PERHUBUNGAN</t>
  </si>
  <si>
    <t>5 Org Sopir + 18 Org Tenaga Kebersihan + 18 Tenaga Pengaman</t>
  </si>
  <si>
    <t>Jumlah Terawat, Terpeliharanya peralatan studio, komunikasi</t>
  </si>
  <si>
    <t>2 set sound system, 2 unit infocus, 1 unit kamera</t>
  </si>
  <si>
    <t>1 gedung kantor dan 5 terminal</t>
  </si>
  <si>
    <t>Terpeliharanya Alat Instalasi Listrik Air &amp;amp; Telpon Kantor</t>
  </si>
  <si>
    <t>12 unit mobil, 2 unit sepeda motor</t>
  </si>
  <si>
    <t>Terpeliharanya Komputer dan Jaringan Komputerisasi</t>
  </si>
  <si>
    <t>Terpeliharanya Peralatan dan Perlengkapan Kantor</t>
  </si>
  <si>
    <t>Terpeliharaan alat perabot rumah jabatan Dinas</t>
  </si>
  <si>
    <t>Terpenuhinya Meubeleur Kantor</t>
  </si>
  <si>
    <t>Jumlah Pengadaan Pakaian Dinas Harian dan Pakaian Dinas Lapangan</t>
  </si>
  <si>
    <t>225 Orang</t>
  </si>
  <si>
    <t>Terpenuhinya Sosialisasi Bimtek Implementasi Perundang-undangan</t>
  </si>
  <si>
    <t>Tertatanya Sistem Keuangan SKPD</t>
  </si>
  <si>
    <t>Tersedianya masukan yang lengkap bagi pimpinan daerah untuk mengukur capaian kinerja SKPD</t>
  </si>
  <si>
    <t>Tersusunya Perencanaan dan Penganggaran SKPD</t>
  </si>
  <si>
    <t>Terdukungan Upacara-upacara dengan Ops. Korp Musik</t>
  </si>
  <si>
    <t>40 Orang Peserta, 10 Sekolah</t>
  </si>
  <si>
    <t>Terlaksananya Pendataan Angkutan Sarana dan Prasarana Terhadap Sungai dan Danau</t>
  </si>
  <si>
    <t>5 Terminal</t>
  </si>
  <si>
    <t>Ruas Jalan Provinsi</t>
  </si>
  <si>
    <t>Anggaran Awal (Rp.)</t>
  </si>
  <si>
    <t>Anggaran Pemhhsn (Rp.)</t>
  </si>
  <si>
    <t>Kurang / Tambah</t>
  </si>
  <si>
    <t>50.000.000 untk Honor 20.000.000 utk monitoring terminal</t>
  </si>
  <si>
    <t>UPTD</t>
  </si>
  <si>
    <t>TAHUN 2020</t>
  </si>
  <si>
    <t xml:space="preserve"> </t>
  </si>
  <si>
    <t xml:space="preserve">Penyediaan Peralatan dan Perlengkapan Pengoperasian Terminal Type B </t>
  </si>
  <si>
    <t>Tersedianya SDM  penyelenggaraan operasional terminal tipe B di Sumbar</t>
  </si>
  <si>
    <t>Tersedianya Peralatan dan Perlengkapan  penyelenggaraan operasional terminal tipe B di Sumbar</t>
  </si>
  <si>
    <t xml:space="preserve">Kepala UPTD Prasarana Perhubungan  </t>
  </si>
  <si>
    <t>Lalu Lintas dan Angkutan Jalan Wilayah I</t>
  </si>
  <si>
    <t>INDRA, S. Sos</t>
  </si>
  <si>
    <t>NIP. 19680926 198903 1 003</t>
  </si>
  <si>
    <t>Studi Implementasi ke Terminal Type B Rawamangun dan Terminal Tirtonadi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</si>
</sst>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u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C2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2" fillId="35" borderId="12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left" vertical="top" wrapText="1"/>
    </xf>
    <xf numFmtId="3" fontId="22" fillId="35" borderId="10" xfId="0" applyNumberFormat="1" applyFont="1" applyFill="1" applyBorder="1" applyAlignment="1">
      <alignment horizontal="right" vertical="top" wrapText="1"/>
    </xf>
    <xf numFmtId="3" fontId="23" fillId="35" borderId="11" xfId="0" applyNumberFormat="1" applyFont="1" applyFill="1" applyBorder="1" applyAlignment="1">
      <alignment horizontal="right" vertical="top" wrapText="1"/>
    </xf>
    <xf numFmtId="0" fontId="22" fillId="35" borderId="13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left" vertical="top" wrapText="1"/>
    </xf>
    <xf numFmtId="3" fontId="22" fillId="35" borderId="14" xfId="0" applyNumberFormat="1" applyFont="1" applyFill="1" applyBorder="1" applyAlignment="1">
      <alignment horizontal="right" vertical="top" wrapText="1"/>
    </xf>
    <xf numFmtId="3" fontId="21" fillId="34" borderId="10" xfId="0" applyNumberFormat="1" applyFont="1" applyFill="1" applyBorder="1" applyAlignment="1">
      <alignment horizontal="right" vertical="top" wrapText="1"/>
    </xf>
    <xf numFmtId="0" fontId="21" fillId="34" borderId="21" xfId="0" applyFont="1" applyFill="1" applyBorder="1" applyAlignment="1">
      <alignment horizontal="left" vertical="top" wrapText="1"/>
    </xf>
    <xf numFmtId="0" fontId="21" fillId="34" borderId="22" xfId="0" applyFont="1" applyFill="1" applyBorder="1" applyAlignment="1">
      <alignment horizontal="left" vertical="top" wrapText="1"/>
    </xf>
    <xf numFmtId="0" fontId="21" fillId="34" borderId="23" xfId="0" applyFont="1" applyFill="1" applyBorder="1" applyAlignment="1">
      <alignment horizontal="left" vertical="top" wrapText="1"/>
    </xf>
    <xf numFmtId="0" fontId="21" fillId="36" borderId="12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left" vertical="top" wrapText="1"/>
    </xf>
    <xf numFmtId="0" fontId="21" fillId="36" borderId="10" xfId="0" applyFont="1" applyFill="1" applyBorder="1" applyAlignment="1">
      <alignment horizontal="right" vertical="top" wrapText="1"/>
    </xf>
    <xf numFmtId="0" fontId="24" fillId="36" borderId="10" xfId="0" applyFont="1" applyFill="1" applyBorder="1" applyAlignment="1">
      <alignment horizontal="left" vertical="top" wrapText="1"/>
    </xf>
    <xf numFmtId="3" fontId="21" fillId="36" borderId="10" xfId="0" applyNumberFormat="1" applyFont="1" applyFill="1" applyBorder="1" applyAlignment="1">
      <alignment horizontal="right" vertical="top" wrapText="1"/>
    </xf>
    <xf numFmtId="0" fontId="25" fillId="35" borderId="10" xfId="0" applyFont="1" applyFill="1" applyBorder="1" applyAlignment="1">
      <alignment horizontal="left" vertical="top" wrapText="1"/>
    </xf>
    <xf numFmtId="0" fontId="18" fillId="0" borderId="0" xfId="0" applyFont="1"/>
    <xf numFmtId="3" fontId="22" fillId="0" borderId="10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21" fillId="34" borderId="21" xfId="0" applyFont="1" applyFill="1" applyBorder="1" applyAlignment="1">
      <alignment horizontal="left" vertical="top" wrapText="1"/>
    </xf>
    <xf numFmtId="0" fontId="21" fillId="34" borderId="22" xfId="0" applyFont="1" applyFill="1" applyBorder="1" applyAlignment="1">
      <alignment horizontal="left" vertical="top" wrapText="1"/>
    </xf>
    <xf numFmtId="0" fontId="21" fillId="34" borderId="23" xfId="0" applyFont="1" applyFill="1" applyBorder="1" applyAlignment="1">
      <alignment horizontal="left" vertical="top" wrapText="1"/>
    </xf>
    <xf numFmtId="41" fontId="26" fillId="0" borderId="0" xfId="42" applyFont="1"/>
    <xf numFmtId="3" fontId="22" fillId="37" borderId="10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21" fillId="34" borderId="21" xfId="0" applyFont="1" applyFill="1" applyBorder="1" applyAlignment="1">
      <alignment horizontal="left" vertical="top" wrapText="1"/>
    </xf>
    <xf numFmtId="0" fontId="21" fillId="34" borderId="22" xfId="0" applyFont="1" applyFill="1" applyBorder="1" applyAlignment="1">
      <alignment horizontal="left" vertical="top" wrapText="1"/>
    </xf>
    <xf numFmtId="0" fontId="21" fillId="34" borderId="23" xfId="0" applyFont="1" applyFill="1" applyBorder="1" applyAlignment="1">
      <alignment horizontal="left" vertical="top" wrapText="1"/>
    </xf>
    <xf numFmtId="3" fontId="22" fillId="0" borderId="11" xfId="0" applyNumberFormat="1" applyFont="1" applyFill="1" applyBorder="1" applyAlignment="1">
      <alignment horizontal="right" vertical="top" wrapText="1"/>
    </xf>
    <xf numFmtId="3" fontId="21" fillId="36" borderId="27" xfId="0" applyNumberFormat="1" applyFont="1" applyFill="1" applyBorder="1" applyAlignment="1">
      <alignment horizontal="right" vertical="top" wrapText="1"/>
    </xf>
    <xf numFmtId="3" fontId="21" fillId="36" borderId="28" xfId="0" applyNumberFormat="1" applyFont="1" applyFill="1" applyBorder="1" applyAlignment="1">
      <alignment horizontal="right" vertical="top" wrapText="1"/>
    </xf>
    <xf numFmtId="3" fontId="21" fillId="36" borderId="20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27" fillId="0" borderId="0" xfId="0" applyFont="1"/>
    <xf numFmtId="41" fontId="27" fillId="0" borderId="0" xfId="42" applyFont="1"/>
    <xf numFmtId="41" fontId="18" fillId="0" borderId="0" xfId="42" applyFont="1"/>
    <xf numFmtId="3" fontId="27" fillId="0" borderId="0" xfId="0" applyNumberFormat="1" applyFont="1"/>
    <xf numFmtId="3" fontId="22" fillId="38" borderId="11" xfId="0" applyNumberFormat="1" applyFont="1" applyFill="1" applyBorder="1" applyAlignment="1">
      <alignment horizontal="right" vertical="top" wrapText="1"/>
    </xf>
    <xf numFmtId="3" fontId="22" fillId="38" borderId="10" xfId="0" applyNumberFormat="1" applyFont="1" applyFill="1" applyBorder="1" applyAlignment="1">
      <alignment horizontal="right" vertical="top" wrapText="1"/>
    </xf>
    <xf numFmtId="3" fontId="22" fillId="39" borderId="10" xfId="0" applyNumberFormat="1" applyFont="1" applyFill="1" applyBorder="1" applyAlignment="1">
      <alignment horizontal="right" vertical="top" wrapText="1"/>
    </xf>
    <xf numFmtId="0" fontId="28" fillId="35" borderId="10" xfId="0" applyFont="1" applyFill="1" applyBorder="1" applyAlignment="1">
      <alignment horizontal="left" vertical="top" wrapText="1"/>
    </xf>
    <xf numFmtId="0" fontId="18" fillId="0" borderId="0" xfId="0" applyFont="1"/>
    <xf numFmtId="0" fontId="21" fillId="34" borderId="21" xfId="0" applyFont="1" applyFill="1" applyBorder="1" applyAlignment="1">
      <alignment horizontal="left" vertical="top" wrapText="1"/>
    </xf>
    <xf numFmtId="0" fontId="21" fillId="34" borderId="22" xfId="0" applyFont="1" applyFill="1" applyBorder="1" applyAlignment="1">
      <alignment horizontal="left" vertical="top" wrapText="1"/>
    </xf>
    <xf numFmtId="0" fontId="21" fillId="34" borderId="23" xfId="0" applyFont="1" applyFill="1" applyBorder="1" applyAlignment="1">
      <alignment horizontal="left" vertical="top" wrapText="1"/>
    </xf>
    <xf numFmtId="3" fontId="21" fillId="36" borderId="27" xfId="0" applyNumberFormat="1" applyFont="1" applyFill="1" applyBorder="1" applyAlignment="1">
      <alignment horizontal="right" vertical="top" wrapText="1"/>
    </xf>
    <xf numFmtId="3" fontId="21" fillId="36" borderId="28" xfId="0" applyNumberFormat="1" applyFont="1" applyFill="1" applyBorder="1" applyAlignment="1">
      <alignment horizontal="right" vertical="top" wrapText="1"/>
    </xf>
    <xf numFmtId="3" fontId="21" fillId="36" borderId="20" xfId="0" applyNumberFormat="1" applyFont="1" applyFill="1" applyBorder="1" applyAlignment="1">
      <alignment horizontal="right" vertical="top" wrapText="1"/>
    </xf>
    <xf numFmtId="0" fontId="18" fillId="0" borderId="0" xfId="0" applyFont="1" applyBorder="1"/>
    <xf numFmtId="0" fontId="21" fillId="36" borderId="35" xfId="0" applyFont="1" applyFill="1" applyBorder="1" applyAlignment="1">
      <alignment horizontal="center" vertical="top" wrapText="1"/>
    </xf>
    <xf numFmtId="3" fontId="21" fillId="36" borderId="36" xfId="0" applyNumberFormat="1" applyFont="1" applyFill="1" applyBorder="1" applyAlignment="1">
      <alignment horizontal="right" vertical="top" wrapText="1"/>
    </xf>
    <xf numFmtId="0" fontId="22" fillId="35" borderId="35" xfId="0" applyFont="1" applyFill="1" applyBorder="1" applyAlignment="1">
      <alignment horizontal="center" vertical="top" wrapText="1"/>
    </xf>
    <xf numFmtId="3" fontId="22" fillId="35" borderId="36" xfId="0" applyNumberFormat="1" applyFont="1" applyFill="1" applyBorder="1" applyAlignment="1">
      <alignment horizontal="right" vertical="top" wrapText="1"/>
    </xf>
    <xf numFmtId="0" fontId="22" fillId="35" borderId="37" xfId="0" applyFont="1" applyFill="1" applyBorder="1" applyAlignment="1">
      <alignment horizontal="center" vertical="top" wrapText="1"/>
    </xf>
    <xf numFmtId="0" fontId="22" fillId="35" borderId="38" xfId="0" applyFont="1" applyFill="1" applyBorder="1" applyAlignment="1">
      <alignment horizontal="center" vertical="top" wrapText="1"/>
    </xf>
    <xf numFmtId="0" fontId="28" fillId="35" borderId="38" xfId="0" applyFont="1" applyFill="1" applyBorder="1" applyAlignment="1">
      <alignment horizontal="left" vertical="top" wrapText="1"/>
    </xf>
    <xf numFmtId="0" fontId="22" fillId="35" borderId="38" xfId="0" applyFont="1" applyFill="1" applyBorder="1" applyAlignment="1">
      <alignment horizontal="left" vertical="top" wrapText="1"/>
    </xf>
    <xf numFmtId="3" fontId="22" fillId="35" borderId="39" xfId="0" applyNumberFormat="1" applyFont="1" applyFill="1" applyBorder="1" applyAlignment="1">
      <alignment horizontal="right" vertical="top" wrapText="1"/>
    </xf>
    <xf numFmtId="0" fontId="18" fillId="0" borderId="40" xfId="0" applyFont="1" applyBorder="1"/>
    <xf numFmtId="3" fontId="22" fillId="0" borderId="41" xfId="0" applyNumberFormat="1" applyFont="1" applyFill="1" applyBorder="1" applyAlignment="1">
      <alignment horizontal="right" vertical="top" wrapText="1"/>
    </xf>
    <xf numFmtId="41" fontId="26" fillId="0" borderId="42" xfId="42" applyFont="1" applyBorder="1"/>
    <xf numFmtId="0" fontId="18" fillId="0" borderId="43" xfId="0" applyFont="1" applyBorder="1"/>
    <xf numFmtId="0" fontId="18" fillId="0" borderId="44" xfId="0" applyFont="1" applyBorder="1"/>
    <xf numFmtId="0" fontId="18" fillId="0" borderId="45" xfId="0" applyFont="1" applyBorder="1"/>
    <xf numFmtId="41" fontId="26" fillId="0" borderId="44" xfId="42" applyFont="1" applyBorder="1"/>
    <xf numFmtId="0" fontId="21" fillId="36" borderId="29" xfId="0" applyFont="1" applyFill="1" applyBorder="1" applyAlignment="1">
      <alignment horizontal="left" vertical="top" wrapText="1"/>
    </xf>
    <xf numFmtId="0" fontId="21" fillId="36" borderId="23" xfId="0" applyFont="1" applyFill="1" applyBorder="1" applyAlignment="1">
      <alignment horizontal="left" vertical="top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3" fontId="21" fillId="36" borderId="27" xfId="0" applyNumberFormat="1" applyFont="1" applyFill="1" applyBorder="1" applyAlignment="1">
      <alignment horizontal="right" vertical="top" wrapText="1"/>
    </xf>
    <xf numFmtId="3" fontId="21" fillId="36" borderId="28" xfId="0" applyNumberFormat="1" applyFont="1" applyFill="1" applyBorder="1" applyAlignment="1">
      <alignment horizontal="right" vertical="top" wrapText="1"/>
    </xf>
    <xf numFmtId="3" fontId="21" fillId="36" borderId="20" xfId="0" applyNumberFormat="1" applyFont="1" applyFill="1" applyBorder="1" applyAlignment="1">
      <alignment horizontal="right" vertical="top" wrapText="1"/>
    </xf>
    <xf numFmtId="0" fontId="21" fillId="36" borderId="30" xfId="0" applyFont="1" applyFill="1" applyBorder="1" applyAlignment="1">
      <alignment horizontal="left" vertical="top" wrapText="1"/>
    </xf>
    <xf numFmtId="0" fontId="21" fillId="36" borderId="31" xfId="0" applyFont="1" applyFill="1" applyBorder="1" applyAlignment="1">
      <alignment horizontal="left" vertical="top" wrapText="1"/>
    </xf>
    <xf numFmtId="0" fontId="21" fillId="36" borderId="32" xfId="0" applyFont="1" applyFill="1" applyBorder="1" applyAlignment="1">
      <alignment horizontal="left" vertical="top" wrapText="1"/>
    </xf>
    <xf numFmtId="0" fontId="21" fillId="36" borderId="33" xfId="0" applyFont="1" applyFill="1" applyBorder="1" applyAlignment="1">
      <alignment horizontal="left" vertical="top" wrapText="1"/>
    </xf>
    <xf numFmtId="0" fontId="21" fillId="36" borderId="34" xfId="0" applyFont="1" applyFill="1" applyBorder="1" applyAlignment="1">
      <alignment horizontal="left" vertical="top" wrapText="1"/>
    </xf>
    <xf numFmtId="0" fontId="21" fillId="36" borderId="18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34" borderId="21" xfId="0" applyFont="1" applyFill="1" applyBorder="1" applyAlignment="1">
      <alignment horizontal="left" vertical="top" wrapText="1"/>
    </xf>
    <xf numFmtId="0" fontId="21" fillId="34" borderId="22" xfId="0" applyFont="1" applyFill="1" applyBorder="1" applyAlignment="1">
      <alignment horizontal="left" vertical="top" wrapText="1"/>
    </xf>
    <xf numFmtId="0" fontId="21" fillId="34" borderId="23" xfId="0" applyFont="1" applyFill="1" applyBorder="1" applyAlignment="1">
      <alignment horizontal="left" vertical="top" wrapText="1"/>
    </xf>
    <xf numFmtId="0" fontId="21" fillId="36" borderId="24" xfId="0" applyFont="1" applyFill="1" applyBorder="1" applyAlignment="1">
      <alignment horizontal="center" vertical="top" wrapText="1"/>
    </xf>
    <xf numFmtId="0" fontId="21" fillId="36" borderId="25" xfId="0" applyFont="1" applyFill="1" applyBorder="1" applyAlignment="1">
      <alignment horizontal="center" vertical="top" wrapText="1"/>
    </xf>
    <xf numFmtId="0" fontId="21" fillId="36" borderId="26" xfId="0" applyFont="1" applyFill="1" applyBorder="1" applyAlignment="1">
      <alignment horizontal="center" vertical="top" wrapText="1"/>
    </xf>
    <xf numFmtId="0" fontId="21" fillId="36" borderId="27" xfId="0" applyFont="1" applyFill="1" applyBorder="1" applyAlignment="1">
      <alignment horizontal="center" vertical="top" wrapText="1"/>
    </xf>
    <xf numFmtId="0" fontId="21" fillId="36" borderId="28" xfId="0" applyFont="1" applyFill="1" applyBorder="1" applyAlignment="1">
      <alignment horizontal="center" vertical="top" wrapText="1"/>
    </xf>
    <xf numFmtId="0" fontId="21" fillId="36" borderId="20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6" borderId="27" xfId="0" applyFont="1" applyFill="1" applyBorder="1" applyAlignment="1">
      <alignment horizontal="right" vertical="top" wrapText="1"/>
    </xf>
    <xf numFmtId="0" fontId="21" fillId="36" borderId="28" xfId="0" applyFont="1" applyFill="1" applyBorder="1" applyAlignment="1">
      <alignment horizontal="right" vertical="top" wrapText="1"/>
    </xf>
    <xf numFmtId="0" fontId="21" fillId="36" borderId="20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1" fillId="36" borderId="27" xfId="0" applyFont="1" applyFill="1" applyBorder="1" applyAlignment="1">
      <alignment horizontal="left" vertical="top" wrapText="1"/>
    </xf>
    <xf numFmtId="0" fontId="21" fillId="36" borderId="28" xfId="0" applyFont="1" applyFill="1" applyBorder="1" applyAlignment="1">
      <alignment horizontal="left" vertical="top" wrapText="1"/>
    </xf>
    <xf numFmtId="0" fontId="21" fillId="36" borderId="2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42" builtinId="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topLeftCell="A10" workbookViewId="0">
      <pane xSplit="1" ySplit="7" topLeftCell="B80" activePane="bottomRight" state="frozen"/>
      <selection activeCell="A10" sqref="A10"/>
      <selection pane="topRight" activeCell="B10" sqref="B10"/>
      <selection pane="bottomLeft" activeCell="A15" sqref="A15"/>
      <selection pane="bottomRight" activeCell="A12" sqref="A12:I13"/>
    </sheetView>
  </sheetViews>
  <sheetFormatPr defaultColWidth="8.85546875" defaultRowHeight="15.75"/>
  <cols>
    <col min="1" max="1" width="3" style="1" bestFit="1" customWidth="1"/>
    <col min="2" max="2" width="5" style="1" bestFit="1" customWidth="1"/>
    <col min="3" max="3" width="10.85546875" style="1" customWidth="1"/>
    <col min="4" max="4" width="34.85546875" style="1" customWidth="1"/>
    <col min="5" max="5" width="20.7109375" style="1" customWidth="1"/>
    <col min="6" max="6" width="12.7109375" style="1" customWidth="1"/>
    <col min="7" max="7" width="13.28515625" style="1" bestFit="1" customWidth="1"/>
    <col min="8" max="8" width="13.28515625" style="40" customWidth="1"/>
    <col min="9" max="9" width="13.28515625" style="40" bestFit="1" customWidth="1"/>
    <col min="10" max="10" width="14.7109375" style="41" bestFit="1" customWidth="1"/>
    <col min="11" max="16384" width="8.85546875" style="1"/>
  </cols>
  <sheetData>
    <row r="1" spans="1:10" ht="18" customHeight="1">
      <c r="A1" s="86" t="s">
        <v>202</v>
      </c>
      <c r="B1" s="87"/>
      <c r="C1" s="87"/>
      <c r="D1" s="87"/>
      <c r="E1" s="87"/>
      <c r="F1" s="87"/>
      <c r="G1" s="87"/>
      <c r="I1" s="30"/>
    </row>
    <row r="2" spans="1:10" hidden="1">
      <c r="A2" s="2"/>
    </row>
    <row r="3" spans="1:10" ht="15.6" customHeight="1">
      <c r="A3" s="88" t="s">
        <v>0</v>
      </c>
      <c r="B3" s="87"/>
      <c r="C3" s="87"/>
      <c r="D3" s="87"/>
      <c r="E3" s="87"/>
      <c r="F3" s="87"/>
      <c r="G3" s="87"/>
      <c r="I3" s="30"/>
    </row>
    <row r="4" spans="1:10" hidden="1">
      <c r="A4" s="2"/>
    </row>
    <row r="5" spans="1:10" ht="15.6" customHeight="1">
      <c r="A5" s="88" t="s">
        <v>1</v>
      </c>
      <c r="B5" s="87"/>
      <c r="C5" s="87"/>
      <c r="D5" s="87"/>
      <c r="E5" s="87"/>
      <c r="F5" s="87"/>
      <c r="G5" s="87"/>
      <c r="I5" s="30"/>
    </row>
    <row r="6" spans="1:10" hidden="1">
      <c r="A6" s="2"/>
    </row>
    <row r="7" spans="1:10" hidden="1">
      <c r="A7" s="2"/>
    </row>
    <row r="8" spans="1:10" hidden="1"/>
    <row r="9" spans="1:10" hidden="1"/>
    <row r="10" spans="1:10" s="24" customFormat="1">
      <c r="H10" s="43"/>
      <c r="I10" s="40"/>
      <c r="J10" s="41"/>
    </row>
    <row r="11" spans="1:10" s="24" customFormat="1">
      <c r="H11" s="40"/>
      <c r="I11" s="40"/>
      <c r="J11" s="41"/>
    </row>
    <row r="12" spans="1:10" ht="24" customHeight="1">
      <c r="A12" s="98" t="s">
        <v>2</v>
      </c>
      <c r="B12" s="99"/>
      <c r="C12" s="75" t="s">
        <v>3</v>
      </c>
      <c r="D12" s="75" t="s">
        <v>4</v>
      </c>
      <c r="E12" s="75" t="s">
        <v>5</v>
      </c>
      <c r="F12" s="75" t="s">
        <v>6</v>
      </c>
      <c r="G12" s="75" t="s">
        <v>224</v>
      </c>
      <c r="H12" s="75" t="s">
        <v>226</v>
      </c>
      <c r="I12" s="75" t="s">
        <v>225</v>
      </c>
    </row>
    <row r="13" spans="1:10">
      <c r="A13" s="100"/>
      <c r="B13" s="101"/>
      <c r="C13" s="76"/>
      <c r="D13" s="76"/>
      <c r="E13" s="76"/>
      <c r="F13" s="76"/>
      <c r="G13" s="76"/>
      <c r="H13" s="76"/>
      <c r="I13" s="76"/>
    </row>
    <row r="14" spans="1:10" ht="14.45" customHeight="1">
      <c r="A14" s="89" t="s">
        <v>8</v>
      </c>
      <c r="B14" s="90"/>
      <c r="C14" s="90"/>
      <c r="D14" s="90"/>
      <c r="E14" s="90"/>
      <c r="F14" s="91"/>
      <c r="G14" s="13">
        <f>G17+G31+G42+G44+G46+G56+G58+G63+G67+G74+G76+G100</f>
        <v>12091377896</v>
      </c>
      <c r="H14" s="13"/>
      <c r="I14" s="13">
        <f>I17+I31+I42+I44+I46+I56+I58+I63+I67+I74+I76+I100</f>
        <v>11777382896</v>
      </c>
      <c r="J14" s="42">
        <f>SUM(J18:J104)</f>
        <v>-90269440</v>
      </c>
    </row>
    <row r="15" spans="1:10" s="26" customFormat="1" ht="14.45" customHeight="1">
      <c r="A15" s="27"/>
      <c r="B15" s="28"/>
      <c r="C15" s="28"/>
      <c r="D15" s="28"/>
      <c r="E15" s="28"/>
      <c r="F15" s="29"/>
      <c r="G15" s="13">
        <v>12091377896</v>
      </c>
      <c r="H15" s="13"/>
      <c r="I15" s="13">
        <v>12091377896</v>
      </c>
      <c r="J15" s="41"/>
    </row>
    <row r="16" spans="1:10" s="3" customFormat="1" ht="14.45" customHeight="1">
      <c r="A16" s="14"/>
      <c r="B16" s="15"/>
      <c r="C16" s="15"/>
      <c r="D16" s="15"/>
      <c r="E16" s="15"/>
      <c r="F16" s="16"/>
      <c r="G16" s="13">
        <f>G14-G15</f>
        <v>0</v>
      </c>
      <c r="H16" s="13"/>
      <c r="I16" s="13">
        <f>I14-I15</f>
        <v>-313995000</v>
      </c>
      <c r="J16" s="41"/>
    </row>
    <row r="17" spans="1:10" ht="24" customHeight="1">
      <c r="A17" s="17">
        <v>1</v>
      </c>
      <c r="B17" s="18"/>
      <c r="C17" s="73" t="s">
        <v>9</v>
      </c>
      <c r="D17" s="74"/>
      <c r="E17" s="21"/>
      <c r="F17" s="20"/>
      <c r="G17" s="22">
        <f>SUM(G18:G30)</f>
        <v>3090635000</v>
      </c>
      <c r="H17" s="22"/>
      <c r="I17" s="22">
        <f>SUM(I18:I30)</f>
        <v>2963740000</v>
      </c>
    </row>
    <row r="18" spans="1:10" ht="24">
      <c r="A18" s="4"/>
      <c r="B18" s="5">
        <v>1</v>
      </c>
      <c r="C18" s="6"/>
      <c r="D18" s="6" t="s">
        <v>33</v>
      </c>
      <c r="E18" s="6" t="s">
        <v>34</v>
      </c>
      <c r="F18" s="6" t="s">
        <v>35</v>
      </c>
      <c r="G18" s="25">
        <v>14000000</v>
      </c>
      <c r="H18" s="25"/>
      <c r="I18" s="25">
        <f>G18+H18</f>
        <v>14000000</v>
      </c>
      <c r="J18" s="44">
        <f t="shared" ref="J18:J81" si="0">+H18</f>
        <v>0</v>
      </c>
    </row>
    <row r="19" spans="1:10" ht="48">
      <c r="A19" s="4"/>
      <c r="B19" s="5">
        <v>2</v>
      </c>
      <c r="C19" s="6"/>
      <c r="D19" s="6" t="s">
        <v>25</v>
      </c>
      <c r="E19" s="6" t="s">
        <v>26</v>
      </c>
      <c r="F19" s="6" t="s">
        <v>10</v>
      </c>
      <c r="G19" s="25">
        <v>300000000</v>
      </c>
      <c r="H19" s="25"/>
      <c r="I19" s="25">
        <f t="shared" ref="I19:I45" si="1">G19+H19</f>
        <v>300000000</v>
      </c>
      <c r="J19" s="44">
        <f t="shared" si="0"/>
        <v>0</v>
      </c>
    </row>
    <row r="20" spans="1:10" ht="60">
      <c r="A20" s="4"/>
      <c r="B20" s="5">
        <v>3</v>
      </c>
      <c r="C20" s="6"/>
      <c r="D20" s="6" t="s">
        <v>23</v>
      </c>
      <c r="E20" s="6" t="s">
        <v>24</v>
      </c>
      <c r="F20" s="6" t="s">
        <v>203</v>
      </c>
      <c r="G20" s="25">
        <f>1600000000-38800000</f>
        <v>1561200000</v>
      </c>
      <c r="H20" s="25"/>
      <c r="I20" s="25">
        <f t="shared" si="1"/>
        <v>1561200000</v>
      </c>
      <c r="J20" s="44">
        <f t="shared" si="0"/>
        <v>0</v>
      </c>
    </row>
    <row r="21" spans="1:10" ht="48">
      <c r="A21" s="4"/>
      <c r="B21" s="5">
        <v>4</v>
      </c>
      <c r="C21" s="6"/>
      <c r="D21" s="6" t="s">
        <v>20</v>
      </c>
      <c r="E21" s="6" t="s">
        <v>21</v>
      </c>
      <c r="F21" s="6" t="s">
        <v>22</v>
      </c>
      <c r="G21" s="25">
        <v>48000000</v>
      </c>
      <c r="H21" s="25"/>
      <c r="I21" s="25">
        <f t="shared" si="1"/>
        <v>48000000</v>
      </c>
      <c r="J21" s="44">
        <f t="shared" si="0"/>
        <v>0</v>
      </c>
    </row>
    <row r="22" spans="1:10" ht="24">
      <c r="A22" s="4"/>
      <c r="B22" s="5">
        <v>5</v>
      </c>
      <c r="C22" s="6"/>
      <c r="D22" s="6" t="s">
        <v>11</v>
      </c>
      <c r="E22" s="6" t="s">
        <v>12</v>
      </c>
      <c r="F22" s="6" t="s">
        <v>13</v>
      </c>
      <c r="G22" s="25">
        <v>126000000</v>
      </c>
      <c r="H22" s="25"/>
      <c r="I22" s="25">
        <f t="shared" si="1"/>
        <v>126000000</v>
      </c>
      <c r="J22" s="44">
        <f t="shared" si="0"/>
        <v>0</v>
      </c>
    </row>
    <row r="23" spans="1:10" ht="24">
      <c r="A23" s="4"/>
      <c r="B23" s="5">
        <v>6</v>
      </c>
      <c r="C23" s="6"/>
      <c r="D23" s="6" t="s">
        <v>16</v>
      </c>
      <c r="E23" s="6" t="s">
        <v>17</v>
      </c>
      <c r="F23" s="6" t="s">
        <v>13</v>
      </c>
      <c r="G23" s="25">
        <f>105000000-2565000</f>
        <v>102435000</v>
      </c>
      <c r="H23" s="25"/>
      <c r="I23" s="25">
        <f t="shared" si="1"/>
        <v>102435000</v>
      </c>
      <c r="J23" s="44">
        <f t="shared" si="0"/>
        <v>0</v>
      </c>
    </row>
    <row r="24" spans="1:10" ht="24">
      <c r="A24" s="4"/>
      <c r="B24" s="5">
        <v>7</v>
      </c>
      <c r="C24" s="6"/>
      <c r="D24" s="6" t="s">
        <v>36</v>
      </c>
      <c r="E24" s="6" t="s">
        <v>37</v>
      </c>
      <c r="F24" s="6" t="s">
        <v>10</v>
      </c>
      <c r="G24" s="36">
        <v>53000000</v>
      </c>
      <c r="H24" s="36"/>
      <c r="I24" s="25">
        <f t="shared" si="1"/>
        <v>53000000</v>
      </c>
      <c r="J24" s="44">
        <f t="shared" si="0"/>
        <v>0</v>
      </c>
    </row>
    <row r="25" spans="1:10" ht="36">
      <c r="A25" s="4"/>
      <c r="B25" s="5">
        <v>87</v>
      </c>
      <c r="C25" s="6"/>
      <c r="D25" s="6" t="s">
        <v>30</v>
      </c>
      <c r="E25" s="6" t="s">
        <v>31</v>
      </c>
      <c r="F25" s="6" t="s">
        <v>32</v>
      </c>
      <c r="G25" s="36">
        <v>40000000</v>
      </c>
      <c r="H25" s="36"/>
      <c r="I25" s="25">
        <f t="shared" si="1"/>
        <v>40000000</v>
      </c>
      <c r="J25" s="44">
        <f t="shared" si="0"/>
        <v>0</v>
      </c>
    </row>
    <row r="26" spans="1:10" ht="24">
      <c r="A26" s="4"/>
      <c r="B26" s="5">
        <v>1134</v>
      </c>
      <c r="C26" s="6"/>
      <c r="D26" s="6" t="s">
        <v>14</v>
      </c>
      <c r="E26" s="6" t="s">
        <v>15</v>
      </c>
      <c r="F26" s="6" t="s">
        <v>10</v>
      </c>
      <c r="G26" s="36">
        <v>40000000</v>
      </c>
      <c r="H26" s="45">
        <v>-15000000</v>
      </c>
      <c r="I26" s="25">
        <f t="shared" si="1"/>
        <v>25000000</v>
      </c>
      <c r="J26" s="44">
        <f t="shared" si="0"/>
        <v>-15000000</v>
      </c>
    </row>
    <row r="27" spans="1:10" ht="24">
      <c r="A27" s="4"/>
      <c r="B27" s="5">
        <v>1143</v>
      </c>
      <c r="C27" s="6"/>
      <c r="D27" s="6" t="s">
        <v>38</v>
      </c>
      <c r="E27" s="6" t="s">
        <v>39</v>
      </c>
      <c r="F27" s="6" t="s">
        <v>13</v>
      </c>
      <c r="G27" s="36">
        <v>375000000</v>
      </c>
      <c r="H27" s="45">
        <v>-35645000</v>
      </c>
      <c r="I27" s="25">
        <f t="shared" si="1"/>
        <v>339355000</v>
      </c>
      <c r="J27" s="44">
        <f t="shared" si="0"/>
        <v>-35645000</v>
      </c>
    </row>
    <row r="28" spans="1:10" ht="36">
      <c r="A28" s="4"/>
      <c r="B28" s="5">
        <v>1260</v>
      </c>
      <c r="C28" s="6"/>
      <c r="D28" s="6" t="s">
        <v>40</v>
      </c>
      <c r="E28" s="6" t="s">
        <v>41</v>
      </c>
      <c r="F28" s="6" t="s">
        <v>10</v>
      </c>
      <c r="G28" s="36">
        <v>300000000</v>
      </c>
      <c r="H28" s="36"/>
      <c r="I28" s="25">
        <f t="shared" si="1"/>
        <v>300000000</v>
      </c>
      <c r="J28" s="44">
        <f t="shared" si="0"/>
        <v>0</v>
      </c>
    </row>
    <row r="29" spans="1:10" ht="24">
      <c r="A29" s="4"/>
      <c r="B29" s="5">
        <v>1269</v>
      </c>
      <c r="C29" s="6"/>
      <c r="D29" s="6" t="s">
        <v>18</v>
      </c>
      <c r="E29" s="6" t="s">
        <v>19</v>
      </c>
      <c r="F29" s="6" t="s">
        <v>10</v>
      </c>
      <c r="G29" s="36">
        <v>35000000</v>
      </c>
      <c r="H29" s="36"/>
      <c r="I29" s="25">
        <f t="shared" si="1"/>
        <v>35000000</v>
      </c>
      <c r="J29" s="44">
        <f t="shared" si="0"/>
        <v>0</v>
      </c>
    </row>
    <row r="30" spans="1:10" ht="24">
      <c r="A30" s="4"/>
      <c r="B30" s="5">
        <v>1275</v>
      </c>
      <c r="C30" s="6"/>
      <c r="D30" s="6" t="s">
        <v>27</v>
      </c>
      <c r="E30" s="6" t="s">
        <v>28</v>
      </c>
      <c r="F30" s="6" t="s">
        <v>29</v>
      </c>
      <c r="G30" s="36">
        <v>96000000</v>
      </c>
      <c r="H30" s="45">
        <v>-76250000</v>
      </c>
      <c r="I30" s="25">
        <f t="shared" si="1"/>
        <v>19750000</v>
      </c>
      <c r="J30" s="44">
        <f t="shared" si="0"/>
        <v>-76250000</v>
      </c>
    </row>
    <row r="31" spans="1:10" ht="36">
      <c r="A31" s="17">
        <v>2</v>
      </c>
      <c r="B31" s="18"/>
      <c r="C31" s="73" t="s">
        <v>42</v>
      </c>
      <c r="D31" s="74"/>
      <c r="E31" s="21" t="s">
        <v>43</v>
      </c>
      <c r="F31" s="20"/>
      <c r="G31" s="22">
        <f>SUM(G32:G41)</f>
        <v>1088000000</v>
      </c>
      <c r="H31" s="22"/>
      <c r="I31" s="22">
        <f>SUM(I32:I41)</f>
        <v>978650000</v>
      </c>
      <c r="J31" s="44">
        <f t="shared" si="0"/>
        <v>0</v>
      </c>
    </row>
    <row r="32" spans="1:10" ht="48">
      <c r="A32" s="4"/>
      <c r="B32" s="5">
        <v>1787</v>
      </c>
      <c r="C32" s="6"/>
      <c r="D32" s="6" t="s">
        <v>45</v>
      </c>
      <c r="E32" s="6" t="s">
        <v>204</v>
      </c>
      <c r="F32" s="6" t="s">
        <v>205</v>
      </c>
      <c r="G32" s="36">
        <v>6000000</v>
      </c>
      <c r="H32" s="36"/>
      <c r="I32" s="25">
        <f t="shared" si="1"/>
        <v>6000000</v>
      </c>
      <c r="J32" s="44">
        <f t="shared" si="0"/>
        <v>0</v>
      </c>
    </row>
    <row r="33" spans="1:10" ht="36">
      <c r="A33" s="4"/>
      <c r="B33" s="5">
        <v>1953</v>
      </c>
      <c r="C33" s="6"/>
      <c r="D33" s="6" t="s">
        <v>46</v>
      </c>
      <c r="E33" s="6" t="s">
        <v>47</v>
      </c>
      <c r="F33" s="6" t="s">
        <v>206</v>
      </c>
      <c r="G33" s="36">
        <v>450000000</v>
      </c>
      <c r="H33" s="36"/>
      <c r="I33" s="25">
        <f t="shared" si="1"/>
        <v>450000000</v>
      </c>
      <c r="J33" s="44">
        <f t="shared" si="0"/>
        <v>0</v>
      </c>
    </row>
    <row r="34" spans="1:10" ht="36">
      <c r="A34" s="4"/>
      <c r="B34" s="5">
        <v>1785</v>
      </c>
      <c r="C34" s="6"/>
      <c r="D34" s="6" t="s">
        <v>48</v>
      </c>
      <c r="E34" s="6" t="s">
        <v>207</v>
      </c>
      <c r="F34" s="6" t="s">
        <v>13</v>
      </c>
      <c r="G34" s="36">
        <v>35000000</v>
      </c>
      <c r="H34" s="36"/>
      <c r="I34" s="25">
        <f t="shared" si="1"/>
        <v>35000000</v>
      </c>
      <c r="J34" s="44">
        <f t="shared" si="0"/>
        <v>0</v>
      </c>
    </row>
    <row r="35" spans="1:10" ht="36">
      <c r="A35" s="4"/>
      <c r="B35" s="5">
        <v>1295</v>
      </c>
      <c r="C35" s="6"/>
      <c r="D35" s="6" t="s">
        <v>49</v>
      </c>
      <c r="E35" s="6" t="s">
        <v>50</v>
      </c>
      <c r="F35" s="6" t="s">
        <v>208</v>
      </c>
      <c r="G35" s="36">
        <v>190000000</v>
      </c>
      <c r="H35" s="36"/>
      <c r="I35" s="25">
        <f t="shared" si="1"/>
        <v>190000000</v>
      </c>
      <c r="J35" s="44">
        <f t="shared" si="0"/>
        <v>0</v>
      </c>
    </row>
    <row r="36" spans="1:10" ht="36">
      <c r="A36" s="4"/>
      <c r="B36" s="5">
        <v>1784</v>
      </c>
      <c r="C36" s="6"/>
      <c r="D36" s="6" t="s">
        <v>51</v>
      </c>
      <c r="E36" s="6" t="s">
        <v>209</v>
      </c>
      <c r="F36" s="6" t="s">
        <v>13</v>
      </c>
      <c r="G36" s="36">
        <v>24000000</v>
      </c>
      <c r="H36" s="36"/>
      <c r="I36" s="25">
        <f t="shared" si="1"/>
        <v>24000000</v>
      </c>
      <c r="J36" s="44">
        <f t="shared" si="0"/>
        <v>0</v>
      </c>
    </row>
    <row r="37" spans="1:10" ht="36">
      <c r="A37" s="4"/>
      <c r="B37" s="5">
        <v>1786</v>
      </c>
      <c r="C37" s="6"/>
      <c r="D37" s="6" t="s">
        <v>52</v>
      </c>
      <c r="E37" s="6" t="s">
        <v>210</v>
      </c>
      <c r="F37" s="6" t="s">
        <v>13</v>
      </c>
      <c r="G37" s="36">
        <v>75000000</v>
      </c>
      <c r="H37" s="36"/>
      <c r="I37" s="25">
        <f t="shared" si="1"/>
        <v>75000000</v>
      </c>
      <c r="J37" s="44">
        <f t="shared" si="0"/>
        <v>0</v>
      </c>
    </row>
    <row r="38" spans="1:10" ht="36">
      <c r="A38" s="4"/>
      <c r="B38" s="5">
        <v>1288</v>
      </c>
      <c r="C38" s="6"/>
      <c r="D38" s="6" t="s">
        <v>53</v>
      </c>
      <c r="E38" s="6" t="s">
        <v>211</v>
      </c>
      <c r="F38" s="6" t="s">
        <v>29</v>
      </c>
      <c r="G38" s="36">
        <v>70000000</v>
      </c>
      <c r="H38" s="36"/>
      <c r="I38" s="25">
        <f t="shared" si="1"/>
        <v>70000000</v>
      </c>
      <c r="J38" s="44">
        <f t="shared" si="0"/>
        <v>0</v>
      </c>
    </row>
    <row r="39" spans="1:10" ht="48">
      <c r="A39" s="4"/>
      <c r="B39" s="5">
        <v>1789</v>
      </c>
      <c r="C39" s="6"/>
      <c r="D39" s="6" t="s">
        <v>54</v>
      </c>
      <c r="E39" s="6" t="s">
        <v>55</v>
      </c>
      <c r="F39" s="6" t="s">
        <v>13</v>
      </c>
      <c r="G39" s="36">
        <v>120000000</v>
      </c>
      <c r="H39" s="45">
        <v>-59350000</v>
      </c>
      <c r="I39" s="25">
        <f t="shared" si="1"/>
        <v>60650000</v>
      </c>
      <c r="J39" s="44">
        <f t="shared" si="0"/>
        <v>-59350000</v>
      </c>
    </row>
    <row r="40" spans="1:10" ht="24">
      <c r="A40" s="4"/>
      <c r="B40" s="5">
        <v>1793</v>
      </c>
      <c r="C40" s="6"/>
      <c r="D40" s="6" t="s">
        <v>56</v>
      </c>
      <c r="E40" s="6" t="s">
        <v>212</v>
      </c>
      <c r="F40" s="6" t="s">
        <v>13</v>
      </c>
      <c r="G40" s="36">
        <v>110000000</v>
      </c>
      <c r="H40" s="45">
        <v>-50000000</v>
      </c>
      <c r="I40" s="25">
        <f t="shared" si="1"/>
        <v>60000000</v>
      </c>
      <c r="J40" s="44">
        <f t="shared" si="0"/>
        <v>-50000000</v>
      </c>
    </row>
    <row r="41" spans="1:10" ht="36">
      <c r="A41" s="4"/>
      <c r="B41" s="5">
        <v>1788</v>
      </c>
      <c r="C41" s="6"/>
      <c r="D41" s="6" t="s">
        <v>57</v>
      </c>
      <c r="E41" s="6" t="s">
        <v>58</v>
      </c>
      <c r="F41" s="6" t="s">
        <v>59</v>
      </c>
      <c r="G41" s="36">
        <v>8000000</v>
      </c>
      <c r="H41" s="36"/>
      <c r="I41" s="25">
        <f t="shared" si="1"/>
        <v>8000000</v>
      </c>
      <c r="J41" s="44">
        <f t="shared" si="0"/>
        <v>0</v>
      </c>
    </row>
    <row r="42" spans="1:10" ht="36">
      <c r="A42" s="17">
        <v>3</v>
      </c>
      <c r="B42" s="18"/>
      <c r="C42" s="73" t="s">
        <v>60</v>
      </c>
      <c r="D42" s="74"/>
      <c r="E42" s="21" t="s">
        <v>61</v>
      </c>
      <c r="F42" s="20"/>
      <c r="G42" s="22">
        <f>SUM(G43:G43)</f>
        <v>174735000</v>
      </c>
      <c r="H42" s="22"/>
      <c r="I42" s="22">
        <f>SUM(I43:I43)</f>
        <v>146985000</v>
      </c>
      <c r="J42" s="44"/>
    </row>
    <row r="43" spans="1:10" ht="48">
      <c r="A43" s="4"/>
      <c r="B43" s="5">
        <v>1930</v>
      </c>
      <c r="C43" s="6"/>
      <c r="D43" s="6" t="s">
        <v>62</v>
      </c>
      <c r="E43" s="6" t="s">
        <v>213</v>
      </c>
      <c r="F43" s="6" t="s">
        <v>214</v>
      </c>
      <c r="G43" s="25">
        <v>174735000</v>
      </c>
      <c r="H43" s="46">
        <v>-27750000</v>
      </c>
      <c r="I43" s="25">
        <f t="shared" si="1"/>
        <v>146985000</v>
      </c>
      <c r="J43" s="44">
        <f t="shared" si="0"/>
        <v>-27750000</v>
      </c>
    </row>
    <row r="44" spans="1:10" ht="36">
      <c r="A44" s="17">
        <v>4</v>
      </c>
      <c r="B44" s="18"/>
      <c r="C44" s="73" t="s">
        <v>63</v>
      </c>
      <c r="D44" s="74"/>
      <c r="E44" s="21" t="s">
        <v>64</v>
      </c>
      <c r="F44" s="20"/>
      <c r="G44" s="22">
        <f>SUM(G45)</f>
        <v>254636200</v>
      </c>
      <c r="H44" s="22"/>
      <c r="I44" s="22">
        <f>SUM(I45)</f>
        <v>254636200</v>
      </c>
      <c r="J44" s="44">
        <f t="shared" si="0"/>
        <v>0</v>
      </c>
    </row>
    <row r="45" spans="1:10" ht="48">
      <c r="A45" s="4"/>
      <c r="B45" s="5">
        <v>4483</v>
      </c>
      <c r="C45" s="6"/>
      <c r="D45" s="6" t="s">
        <v>65</v>
      </c>
      <c r="E45" s="6" t="s">
        <v>215</v>
      </c>
      <c r="F45" s="6" t="s">
        <v>13</v>
      </c>
      <c r="G45" s="25">
        <v>254636200</v>
      </c>
      <c r="H45" s="25"/>
      <c r="I45" s="25">
        <f t="shared" si="1"/>
        <v>254636200</v>
      </c>
      <c r="J45" s="44">
        <f t="shared" si="0"/>
        <v>0</v>
      </c>
    </row>
    <row r="46" spans="1:10" ht="48">
      <c r="A46" s="92">
        <v>5</v>
      </c>
      <c r="B46" s="95"/>
      <c r="C46" s="80" t="s">
        <v>66</v>
      </c>
      <c r="D46" s="81"/>
      <c r="E46" s="21" t="s">
        <v>67</v>
      </c>
      <c r="F46" s="102"/>
      <c r="G46" s="77">
        <f>SUM(G51:G55)</f>
        <v>219896710</v>
      </c>
      <c r="H46" s="37"/>
      <c r="I46" s="77">
        <f>SUM(I51:I55)</f>
        <v>219896710</v>
      </c>
      <c r="J46" s="44">
        <f t="shared" si="0"/>
        <v>0</v>
      </c>
    </row>
    <row r="47" spans="1:10" ht="24">
      <c r="A47" s="93"/>
      <c r="B47" s="96"/>
      <c r="C47" s="82"/>
      <c r="D47" s="83"/>
      <c r="E47" s="21" t="s">
        <v>68</v>
      </c>
      <c r="F47" s="103"/>
      <c r="G47" s="78"/>
      <c r="H47" s="38"/>
      <c r="I47" s="78"/>
      <c r="J47" s="44">
        <f t="shared" si="0"/>
        <v>0</v>
      </c>
    </row>
    <row r="48" spans="1:10" ht="48">
      <c r="A48" s="93"/>
      <c r="B48" s="96"/>
      <c r="C48" s="82"/>
      <c r="D48" s="83"/>
      <c r="E48" s="21" t="s">
        <v>69</v>
      </c>
      <c r="F48" s="103"/>
      <c r="G48" s="78"/>
      <c r="H48" s="38"/>
      <c r="I48" s="78"/>
      <c r="J48" s="44">
        <f t="shared" si="0"/>
        <v>0</v>
      </c>
    </row>
    <row r="49" spans="1:10" ht="36">
      <c r="A49" s="93"/>
      <c r="B49" s="96"/>
      <c r="C49" s="82"/>
      <c r="D49" s="83"/>
      <c r="E49" s="21" t="s">
        <v>70</v>
      </c>
      <c r="F49" s="103"/>
      <c r="G49" s="78"/>
      <c r="H49" s="38"/>
      <c r="I49" s="78"/>
      <c r="J49" s="44">
        <f t="shared" si="0"/>
        <v>0</v>
      </c>
    </row>
    <row r="50" spans="1:10" ht="36">
      <c r="A50" s="94"/>
      <c r="B50" s="97"/>
      <c r="C50" s="84"/>
      <c r="D50" s="85"/>
      <c r="E50" s="21" t="s">
        <v>71</v>
      </c>
      <c r="F50" s="104"/>
      <c r="G50" s="79"/>
      <c r="H50" s="39"/>
      <c r="I50" s="79"/>
      <c r="J50" s="44">
        <f t="shared" si="0"/>
        <v>0</v>
      </c>
    </row>
    <row r="51" spans="1:10" ht="36">
      <c r="A51" s="4"/>
      <c r="B51" s="5">
        <v>421</v>
      </c>
      <c r="C51" s="6"/>
      <c r="D51" s="6" t="s">
        <v>72</v>
      </c>
      <c r="E51" s="6" t="s">
        <v>73</v>
      </c>
      <c r="F51" s="6" t="s">
        <v>74</v>
      </c>
      <c r="G51" s="25">
        <v>130068660</v>
      </c>
      <c r="H51" s="25"/>
      <c r="I51" s="25">
        <f t="shared" ref="I51:I55" si="2">G51+H51</f>
        <v>130068660</v>
      </c>
      <c r="J51" s="44">
        <f t="shared" si="0"/>
        <v>0</v>
      </c>
    </row>
    <row r="52" spans="1:10" ht="24">
      <c r="A52" s="4"/>
      <c r="B52" s="5">
        <v>4474</v>
      </c>
      <c r="C52" s="6"/>
      <c r="D52" s="6" t="s">
        <v>75</v>
      </c>
      <c r="E52" s="6" t="s">
        <v>216</v>
      </c>
      <c r="F52" s="6" t="s">
        <v>13</v>
      </c>
      <c r="G52" s="25">
        <v>12000000</v>
      </c>
      <c r="H52" s="25"/>
      <c r="I52" s="25">
        <f t="shared" si="2"/>
        <v>12000000</v>
      </c>
      <c r="J52" s="44">
        <f t="shared" si="0"/>
        <v>0</v>
      </c>
    </row>
    <row r="53" spans="1:10" ht="24">
      <c r="A53" s="4"/>
      <c r="B53" s="5">
        <v>1943</v>
      </c>
      <c r="C53" s="6"/>
      <c r="D53" s="6" t="s">
        <v>76</v>
      </c>
      <c r="E53" s="6" t="s">
        <v>77</v>
      </c>
      <c r="F53" s="6" t="s">
        <v>13</v>
      </c>
      <c r="G53" s="25">
        <f>67523000-44400000</f>
        <v>23123000</v>
      </c>
      <c r="H53" s="25"/>
      <c r="I53" s="25">
        <f t="shared" si="2"/>
        <v>23123000</v>
      </c>
      <c r="J53" s="44">
        <f t="shared" si="0"/>
        <v>0</v>
      </c>
    </row>
    <row r="54" spans="1:10" ht="60">
      <c r="A54" s="4"/>
      <c r="B54" s="5">
        <v>4475</v>
      </c>
      <c r="C54" s="6"/>
      <c r="D54" s="6" t="s">
        <v>78</v>
      </c>
      <c r="E54" s="6" t="s">
        <v>217</v>
      </c>
      <c r="F54" s="6" t="s">
        <v>13</v>
      </c>
      <c r="G54" s="25">
        <v>39875050</v>
      </c>
      <c r="H54" s="25"/>
      <c r="I54" s="25">
        <f t="shared" si="2"/>
        <v>39875050</v>
      </c>
      <c r="J54" s="44">
        <f t="shared" si="0"/>
        <v>0</v>
      </c>
    </row>
    <row r="55" spans="1:10" ht="36">
      <c r="A55" s="4"/>
      <c r="B55" s="5">
        <v>408</v>
      </c>
      <c r="C55" s="6"/>
      <c r="D55" s="6" t="s">
        <v>79</v>
      </c>
      <c r="E55" s="6" t="s">
        <v>218</v>
      </c>
      <c r="F55" s="6" t="s">
        <v>13</v>
      </c>
      <c r="G55" s="25">
        <v>14830000</v>
      </c>
      <c r="H55" s="25"/>
      <c r="I55" s="25">
        <f t="shared" si="2"/>
        <v>14830000</v>
      </c>
      <c r="J55" s="44">
        <f t="shared" si="0"/>
        <v>0</v>
      </c>
    </row>
    <row r="56" spans="1:10" ht="24" customHeight="1">
      <c r="A56" s="17">
        <v>6</v>
      </c>
      <c r="B56" s="18"/>
      <c r="C56" s="73" t="s">
        <v>80</v>
      </c>
      <c r="D56" s="74"/>
      <c r="E56" s="20"/>
      <c r="F56" s="20"/>
      <c r="G56" s="22">
        <f>SUM(G57)</f>
        <v>300000000</v>
      </c>
      <c r="H56" s="22"/>
      <c r="I56" s="22">
        <f>SUM(I57)</f>
        <v>300000000</v>
      </c>
      <c r="J56" s="44"/>
    </row>
    <row r="57" spans="1:10" ht="36">
      <c r="A57" s="4"/>
      <c r="B57" s="5">
        <v>1678</v>
      </c>
      <c r="C57" s="6"/>
      <c r="D57" s="6" t="s">
        <v>81</v>
      </c>
      <c r="E57" s="6" t="s">
        <v>219</v>
      </c>
      <c r="F57" s="6" t="s">
        <v>13</v>
      </c>
      <c r="G57" s="7">
        <v>300000000</v>
      </c>
      <c r="H57" s="7"/>
      <c r="I57" s="25">
        <f t="shared" ref="I57" si="3">G57+H57</f>
        <v>300000000</v>
      </c>
      <c r="J57" s="44">
        <f t="shared" si="0"/>
        <v>0</v>
      </c>
    </row>
    <row r="58" spans="1:10" ht="48">
      <c r="A58" s="17">
        <v>7</v>
      </c>
      <c r="B58" s="18"/>
      <c r="C58" s="73" t="s">
        <v>82</v>
      </c>
      <c r="D58" s="74"/>
      <c r="E58" s="21" t="s">
        <v>83</v>
      </c>
      <c r="F58" s="20"/>
      <c r="G58" s="22">
        <f>SUM(G59:G62)</f>
        <v>579510850</v>
      </c>
      <c r="H58" s="22"/>
      <c r="I58" s="22">
        <f>SUM(I59:I62)</f>
        <v>579510850</v>
      </c>
      <c r="J58" s="44"/>
    </row>
    <row r="59" spans="1:10" ht="36">
      <c r="A59" s="4"/>
      <c r="B59" s="5">
        <v>4477</v>
      </c>
      <c r="C59" s="6"/>
      <c r="D59" s="6" t="s">
        <v>85</v>
      </c>
      <c r="E59" s="6" t="s">
        <v>86</v>
      </c>
      <c r="F59" s="6" t="s">
        <v>87</v>
      </c>
      <c r="G59" s="7">
        <v>168673800</v>
      </c>
      <c r="H59" s="7"/>
      <c r="I59" s="25">
        <f t="shared" ref="I59:I62" si="4">G59+H59</f>
        <v>168673800</v>
      </c>
      <c r="J59" s="44">
        <f t="shared" si="0"/>
        <v>0</v>
      </c>
    </row>
    <row r="60" spans="1:10" ht="48">
      <c r="A60" s="4"/>
      <c r="B60" s="5">
        <v>438</v>
      </c>
      <c r="C60" s="6"/>
      <c r="D60" s="6" t="s">
        <v>88</v>
      </c>
      <c r="E60" s="6" t="s">
        <v>89</v>
      </c>
      <c r="F60" s="6" t="s">
        <v>90</v>
      </c>
      <c r="G60" s="7">
        <v>220144300</v>
      </c>
      <c r="H60" s="7"/>
      <c r="I60" s="25">
        <f t="shared" si="4"/>
        <v>220144300</v>
      </c>
      <c r="J60" s="44">
        <f t="shared" si="0"/>
        <v>0</v>
      </c>
    </row>
    <row r="61" spans="1:10" ht="48">
      <c r="A61" s="4"/>
      <c r="B61" s="5">
        <v>4478</v>
      </c>
      <c r="C61" s="6"/>
      <c r="D61" s="6" t="s">
        <v>91</v>
      </c>
      <c r="E61" s="6" t="s">
        <v>92</v>
      </c>
      <c r="F61" s="6" t="s">
        <v>44</v>
      </c>
      <c r="G61" s="7">
        <v>48569750</v>
      </c>
      <c r="H61" s="7"/>
      <c r="I61" s="25">
        <f t="shared" si="4"/>
        <v>48569750</v>
      </c>
      <c r="J61" s="44">
        <f t="shared" si="0"/>
        <v>0</v>
      </c>
    </row>
    <row r="62" spans="1:10" ht="36">
      <c r="A62" s="4"/>
      <c r="B62" s="5">
        <v>442</v>
      </c>
      <c r="C62" s="6"/>
      <c r="D62" s="6" t="s">
        <v>93</v>
      </c>
      <c r="E62" s="6" t="s">
        <v>94</v>
      </c>
      <c r="F62" s="6" t="s">
        <v>44</v>
      </c>
      <c r="G62" s="7">
        <v>142123000</v>
      </c>
      <c r="H62" s="7"/>
      <c r="I62" s="25">
        <f t="shared" si="4"/>
        <v>142123000</v>
      </c>
      <c r="J62" s="44">
        <f t="shared" si="0"/>
        <v>0</v>
      </c>
    </row>
    <row r="63" spans="1:10" ht="36">
      <c r="A63" s="17">
        <v>8</v>
      </c>
      <c r="B63" s="18"/>
      <c r="C63" s="73" t="s">
        <v>95</v>
      </c>
      <c r="D63" s="74"/>
      <c r="E63" s="21" t="s">
        <v>96</v>
      </c>
      <c r="F63" s="20"/>
      <c r="G63" s="22">
        <f>SUM(G64:G66)</f>
        <v>247972975</v>
      </c>
      <c r="H63" s="22"/>
      <c r="I63" s="22">
        <f>SUM(I64:I66)</f>
        <v>247972975</v>
      </c>
      <c r="J63" s="44"/>
    </row>
    <row r="64" spans="1:10" ht="60">
      <c r="A64" s="4"/>
      <c r="B64" s="5">
        <v>401</v>
      </c>
      <c r="C64" s="6"/>
      <c r="D64" s="6" t="s">
        <v>97</v>
      </c>
      <c r="E64" s="6" t="s">
        <v>98</v>
      </c>
      <c r="F64" s="6" t="s">
        <v>99</v>
      </c>
      <c r="G64" s="7">
        <f>42507500+32741975</f>
        <v>75249475</v>
      </c>
      <c r="H64" s="7"/>
      <c r="I64" s="25">
        <f t="shared" ref="I64:I66" si="5">G64+H64</f>
        <v>75249475</v>
      </c>
      <c r="J64" s="44">
        <f t="shared" si="0"/>
        <v>0</v>
      </c>
    </row>
    <row r="65" spans="1:10" ht="60">
      <c r="A65" s="4"/>
      <c r="B65" s="5">
        <v>635</v>
      </c>
      <c r="C65" s="6"/>
      <c r="D65" s="6" t="s">
        <v>100</v>
      </c>
      <c r="E65" s="6" t="s">
        <v>101</v>
      </c>
      <c r="F65" s="6" t="s">
        <v>87</v>
      </c>
      <c r="G65" s="7">
        <v>54125500</v>
      </c>
      <c r="H65" s="7"/>
      <c r="I65" s="25">
        <f t="shared" si="5"/>
        <v>54125500</v>
      </c>
      <c r="J65" s="44">
        <f t="shared" si="0"/>
        <v>0</v>
      </c>
    </row>
    <row r="66" spans="1:10" ht="48">
      <c r="A66" s="4"/>
      <c r="B66" s="5">
        <v>534</v>
      </c>
      <c r="C66" s="6"/>
      <c r="D66" s="6" t="s">
        <v>104</v>
      </c>
      <c r="E66" s="6" t="s">
        <v>105</v>
      </c>
      <c r="F66" s="6" t="s">
        <v>220</v>
      </c>
      <c r="G66" s="7">
        <v>118598000</v>
      </c>
      <c r="H66" s="7"/>
      <c r="I66" s="25">
        <f t="shared" si="5"/>
        <v>118598000</v>
      </c>
      <c r="J66" s="44">
        <f t="shared" si="0"/>
        <v>0</v>
      </c>
    </row>
    <row r="67" spans="1:10" ht="36">
      <c r="A67" s="17">
        <v>9</v>
      </c>
      <c r="B67" s="18"/>
      <c r="C67" s="73" t="s">
        <v>106</v>
      </c>
      <c r="D67" s="74"/>
      <c r="E67" s="21" t="s">
        <v>107</v>
      </c>
      <c r="F67" s="20"/>
      <c r="G67" s="22">
        <f>SUM(G68:G73)</f>
        <v>1123221150</v>
      </c>
      <c r="H67" s="22">
        <v>0</v>
      </c>
      <c r="I67" s="22">
        <f>SUM(I68:I73)</f>
        <v>1123221150</v>
      </c>
      <c r="J67" s="44"/>
    </row>
    <row r="68" spans="1:10" ht="36">
      <c r="A68" s="4"/>
      <c r="B68" s="5">
        <v>634</v>
      </c>
      <c r="C68" s="6"/>
      <c r="D68" s="23" t="s">
        <v>109</v>
      </c>
      <c r="E68" s="23" t="s">
        <v>110</v>
      </c>
      <c r="F68" s="6" t="s">
        <v>111</v>
      </c>
      <c r="G68" s="7">
        <v>110820655</v>
      </c>
      <c r="H68" s="7"/>
      <c r="I68" s="25">
        <f t="shared" ref="I68:I73" si="6">G68+H68</f>
        <v>110820655</v>
      </c>
      <c r="J68" s="44">
        <f t="shared" si="0"/>
        <v>0</v>
      </c>
    </row>
    <row r="69" spans="1:10" ht="48">
      <c r="A69" s="4"/>
      <c r="B69" s="5">
        <v>364</v>
      </c>
      <c r="C69" s="6"/>
      <c r="D69" s="6" t="s">
        <v>115</v>
      </c>
      <c r="E69" s="6" t="s">
        <v>116</v>
      </c>
      <c r="F69" s="6" t="s">
        <v>87</v>
      </c>
      <c r="G69" s="7">
        <v>117400495</v>
      </c>
      <c r="H69" s="7"/>
      <c r="I69" s="25">
        <f t="shared" si="6"/>
        <v>117400495</v>
      </c>
      <c r="J69" s="44">
        <f t="shared" si="0"/>
        <v>0</v>
      </c>
    </row>
    <row r="70" spans="1:10" ht="60">
      <c r="A70" s="4"/>
      <c r="B70" s="5">
        <v>4467</v>
      </c>
      <c r="C70" s="6"/>
      <c r="D70" s="6" t="s">
        <v>117</v>
      </c>
      <c r="E70" s="6" t="s">
        <v>118</v>
      </c>
      <c r="F70" s="6" t="s">
        <v>87</v>
      </c>
      <c r="G70" s="25">
        <v>55000000</v>
      </c>
      <c r="H70" s="25"/>
      <c r="I70" s="25">
        <f t="shared" si="6"/>
        <v>55000000</v>
      </c>
      <c r="J70" s="44">
        <f t="shared" si="0"/>
        <v>0</v>
      </c>
    </row>
    <row r="71" spans="1:10" ht="48">
      <c r="A71" s="4"/>
      <c r="B71" s="5">
        <v>4468</v>
      </c>
      <c r="C71" s="6"/>
      <c r="D71" s="6" t="s">
        <v>119</v>
      </c>
      <c r="E71" s="6" t="s">
        <v>120</v>
      </c>
      <c r="F71" s="6" t="s">
        <v>99</v>
      </c>
      <c r="G71" s="25">
        <v>740000000</v>
      </c>
      <c r="H71" s="25"/>
      <c r="I71" s="25">
        <f t="shared" si="6"/>
        <v>740000000</v>
      </c>
      <c r="J71" s="44">
        <f t="shared" si="0"/>
        <v>0</v>
      </c>
    </row>
    <row r="72" spans="1:10" s="3" customFormat="1" ht="60">
      <c r="A72" s="4"/>
      <c r="B72" s="5">
        <v>4470</v>
      </c>
      <c r="C72" s="6"/>
      <c r="D72" s="6" t="s">
        <v>108</v>
      </c>
      <c r="E72" s="6" t="s">
        <v>221</v>
      </c>
      <c r="F72" s="6" t="s">
        <v>87</v>
      </c>
      <c r="G72" s="25">
        <v>50000000</v>
      </c>
      <c r="H72" s="25"/>
      <c r="I72" s="25">
        <f t="shared" si="6"/>
        <v>50000000</v>
      </c>
      <c r="J72" s="44">
        <f t="shared" si="0"/>
        <v>0</v>
      </c>
    </row>
    <row r="73" spans="1:10" s="3" customFormat="1" ht="36">
      <c r="A73" s="4"/>
      <c r="B73" s="5">
        <v>4466</v>
      </c>
      <c r="C73" s="6"/>
      <c r="D73" s="6" t="s">
        <v>112</v>
      </c>
      <c r="E73" s="6" t="s">
        <v>113</v>
      </c>
      <c r="F73" s="6" t="s">
        <v>114</v>
      </c>
      <c r="G73" s="25">
        <v>50000000</v>
      </c>
      <c r="H73" s="25"/>
      <c r="I73" s="25">
        <f t="shared" si="6"/>
        <v>50000000</v>
      </c>
      <c r="J73" s="44">
        <f t="shared" si="0"/>
        <v>0</v>
      </c>
    </row>
    <row r="74" spans="1:10" ht="48">
      <c r="A74" s="17">
        <v>10</v>
      </c>
      <c r="B74" s="18"/>
      <c r="C74" s="73" t="s">
        <v>121</v>
      </c>
      <c r="D74" s="74"/>
      <c r="E74" s="21" t="s">
        <v>122</v>
      </c>
      <c r="F74" s="20"/>
      <c r="G74" s="22">
        <f>SUM(G75)</f>
        <v>243725560</v>
      </c>
      <c r="H74" s="22"/>
      <c r="I74" s="22">
        <f>SUM(I75)</f>
        <v>173725560</v>
      </c>
      <c r="J74" s="44">
        <f>I74-20000000</f>
        <v>153725560</v>
      </c>
    </row>
    <row r="75" spans="1:10" ht="36">
      <c r="A75" s="4"/>
      <c r="B75" s="5">
        <v>636</v>
      </c>
      <c r="C75" s="48" t="s">
        <v>228</v>
      </c>
      <c r="D75" s="6" t="s">
        <v>123</v>
      </c>
      <c r="E75" s="6" t="s">
        <v>124</v>
      </c>
      <c r="F75" s="6" t="s">
        <v>222</v>
      </c>
      <c r="G75" s="7">
        <v>243725560</v>
      </c>
      <c r="H75" s="46">
        <v>-70000000</v>
      </c>
      <c r="I75" s="25">
        <f t="shared" ref="I75" si="7">G75+H75</f>
        <v>173725560</v>
      </c>
      <c r="J75" s="44" t="s">
        <v>227</v>
      </c>
    </row>
    <row r="76" spans="1:10" ht="48">
      <c r="A76" s="17">
        <v>11</v>
      </c>
      <c r="B76" s="18"/>
      <c r="C76" s="73" t="s">
        <v>125</v>
      </c>
      <c r="D76" s="74"/>
      <c r="E76" s="21" t="s">
        <v>126</v>
      </c>
      <c r="F76" s="20"/>
      <c r="G76" s="22">
        <f>SUM(G77:G99)</f>
        <v>3245361224</v>
      </c>
      <c r="H76" s="22"/>
      <c r="I76" s="22">
        <f>SUM(I77:I99)</f>
        <v>3265361224</v>
      </c>
      <c r="J76" s="44"/>
    </row>
    <row r="77" spans="1:10" ht="60">
      <c r="A77" s="4"/>
      <c r="B77" s="5">
        <v>4506</v>
      </c>
      <c r="C77" s="6"/>
      <c r="D77" s="23" t="s">
        <v>127</v>
      </c>
      <c r="E77" s="6" t="s">
        <v>128</v>
      </c>
      <c r="F77" s="6" t="s">
        <v>129</v>
      </c>
      <c r="G77" s="8">
        <v>881769000</v>
      </c>
      <c r="H77" s="8"/>
      <c r="I77" s="25">
        <f>G77+H77</f>
        <v>881769000</v>
      </c>
      <c r="J77" s="44">
        <f t="shared" si="0"/>
        <v>0</v>
      </c>
    </row>
    <row r="78" spans="1:10" ht="48">
      <c r="A78" s="4"/>
      <c r="B78" s="5">
        <v>376</v>
      </c>
      <c r="C78" s="6"/>
      <c r="D78" s="6" t="s">
        <v>130</v>
      </c>
      <c r="E78" s="6" t="s">
        <v>131</v>
      </c>
      <c r="F78" s="6" t="s">
        <v>223</v>
      </c>
      <c r="G78" s="7">
        <v>175000000</v>
      </c>
      <c r="H78" s="7"/>
      <c r="I78" s="25">
        <f t="shared" ref="I78:I99" si="8">G78+H78</f>
        <v>175000000</v>
      </c>
      <c r="J78" s="44">
        <f t="shared" si="0"/>
        <v>0</v>
      </c>
    </row>
    <row r="79" spans="1:10" ht="24">
      <c r="A79" s="4"/>
      <c r="B79" s="5">
        <v>4472</v>
      </c>
      <c r="C79" s="6"/>
      <c r="D79" s="6" t="s">
        <v>132</v>
      </c>
      <c r="E79" s="6" t="s">
        <v>133</v>
      </c>
      <c r="F79" s="6" t="s">
        <v>134</v>
      </c>
      <c r="G79" s="25">
        <v>50000000</v>
      </c>
      <c r="H79" s="25"/>
      <c r="I79" s="25">
        <f t="shared" si="8"/>
        <v>50000000</v>
      </c>
      <c r="J79" s="44">
        <f t="shared" si="0"/>
        <v>0</v>
      </c>
    </row>
    <row r="80" spans="1:10" ht="36">
      <c r="A80" s="4"/>
      <c r="B80" s="5">
        <v>2252</v>
      </c>
      <c r="C80" s="6"/>
      <c r="D80" s="23" t="s">
        <v>135</v>
      </c>
      <c r="E80" s="6" t="s">
        <v>136</v>
      </c>
      <c r="F80" s="6" t="s">
        <v>137</v>
      </c>
      <c r="G80" s="7">
        <v>150000000</v>
      </c>
      <c r="H80" s="7"/>
      <c r="I80" s="25">
        <f t="shared" si="8"/>
        <v>150000000</v>
      </c>
      <c r="J80" s="44">
        <f t="shared" si="0"/>
        <v>0</v>
      </c>
    </row>
    <row r="81" spans="1:10" ht="48">
      <c r="A81" s="4"/>
      <c r="B81" s="5">
        <v>505</v>
      </c>
      <c r="C81" s="6"/>
      <c r="D81" s="6" t="s">
        <v>138</v>
      </c>
      <c r="E81" s="6" t="s">
        <v>139</v>
      </c>
      <c r="F81" s="6" t="s">
        <v>13</v>
      </c>
      <c r="G81" s="7">
        <v>46366600</v>
      </c>
      <c r="H81" s="7"/>
      <c r="I81" s="25">
        <f t="shared" si="8"/>
        <v>46366600</v>
      </c>
      <c r="J81" s="44">
        <f t="shared" si="0"/>
        <v>0</v>
      </c>
    </row>
    <row r="82" spans="1:10" ht="48">
      <c r="A82" s="4"/>
      <c r="B82" s="5">
        <v>486</v>
      </c>
      <c r="C82" s="6"/>
      <c r="D82" s="6" t="s">
        <v>141</v>
      </c>
      <c r="E82" s="6" t="s">
        <v>142</v>
      </c>
      <c r="F82" s="6" t="s">
        <v>140</v>
      </c>
      <c r="G82" s="7">
        <v>74513700</v>
      </c>
      <c r="H82" s="7"/>
      <c r="I82" s="25">
        <f t="shared" si="8"/>
        <v>74513700</v>
      </c>
      <c r="J82" s="44">
        <f t="shared" ref="J82:J104" si="9">+H82</f>
        <v>0</v>
      </c>
    </row>
    <row r="83" spans="1:10" ht="60">
      <c r="A83" s="4"/>
      <c r="B83" s="5">
        <v>645</v>
      </c>
      <c r="C83" s="6"/>
      <c r="D83" s="23" t="s">
        <v>143</v>
      </c>
      <c r="E83" s="6" t="s">
        <v>144</v>
      </c>
      <c r="F83" s="6" t="s">
        <v>145</v>
      </c>
      <c r="G83" s="7">
        <v>45054850</v>
      </c>
      <c r="H83" s="7"/>
      <c r="I83" s="25">
        <f t="shared" si="8"/>
        <v>45054850</v>
      </c>
      <c r="J83" s="44">
        <f t="shared" si="9"/>
        <v>0</v>
      </c>
    </row>
    <row r="84" spans="1:10" ht="72">
      <c r="A84" s="4"/>
      <c r="B84" s="5">
        <v>640</v>
      </c>
      <c r="C84" s="48" t="s">
        <v>228</v>
      </c>
      <c r="D84" s="6" t="s">
        <v>146</v>
      </c>
      <c r="E84" s="6" t="s">
        <v>147</v>
      </c>
      <c r="F84" s="6" t="s">
        <v>148</v>
      </c>
      <c r="G84" s="7">
        <v>45213750</v>
      </c>
      <c r="H84" s="47">
        <v>20000000</v>
      </c>
      <c r="I84" s="25">
        <f t="shared" si="8"/>
        <v>65213750</v>
      </c>
      <c r="J84" s="44">
        <f t="shared" si="9"/>
        <v>20000000</v>
      </c>
    </row>
    <row r="85" spans="1:10" ht="48">
      <c r="A85" s="4"/>
      <c r="B85" s="5">
        <v>641</v>
      </c>
      <c r="C85" s="6"/>
      <c r="D85" s="6" t="s">
        <v>149</v>
      </c>
      <c r="E85" s="6" t="s">
        <v>150</v>
      </c>
      <c r="F85" s="6" t="s">
        <v>13</v>
      </c>
      <c r="G85" s="7">
        <v>67593100</v>
      </c>
      <c r="H85" s="7"/>
      <c r="I85" s="25">
        <f t="shared" si="8"/>
        <v>67593100</v>
      </c>
      <c r="J85" s="44">
        <f t="shared" si="9"/>
        <v>0</v>
      </c>
    </row>
    <row r="86" spans="1:10" ht="36">
      <c r="A86" s="4"/>
      <c r="B86" s="5">
        <v>4473</v>
      </c>
      <c r="C86" s="6"/>
      <c r="D86" s="6" t="s">
        <v>151</v>
      </c>
      <c r="E86" s="6" t="s">
        <v>152</v>
      </c>
      <c r="F86" s="6" t="s">
        <v>74</v>
      </c>
      <c r="G86" s="25">
        <f>100000000-21045236</f>
        <v>78954764</v>
      </c>
      <c r="H86" s="25"/>
      <c r="I86" s="25">
        <f t="shared" si="8"/>
        <v>78954764</v>
      </c>
      <c r="J86" s="44">
        <f t="shared" si="9"/>
        <v>0</v>
      </c>
    </row>
    <row r="87" spans="1:10" ht="48">
      <c r="A87" s="4"/>
      <c r="B87" s="5">
        <v>643</v>
      </c>
      <c r="C87" s="6"/>
      <c r="D87" s="6" t="s">
        <v>153</v>
      </c>
      <c r="E87" s="6" t="s">
        <v>154</v>
      </c>
      <c r="F87" s="6" t="s">
        <v>155</v>
      </c>
      <c r="G87" s="7">
        <v>42317500</v>
      </c>
      <c r="H87" s="7"/>
      <c r="I87" s="25">
        <f t="shared" si="8"/>
        <v>42317500</v>
      </c>
      <c r="J87" s="44">
        <f t="shared" si="9"/>
        <v>0</v>
      </c>
    </row>
    <row r="88" spans="1:10" ht="36">
      <c r="A88" s="4"/>
      <c r="B88" s="5">
        <v>639</v>
      </c>
      <c r="C88" s="6"/>
      <c r="D88" s="6" t="s">
        <v>156</v>
      </c>
      <c r="E88" s="6" t="s">
        <v>157</v>
      </c>
      <c r="F88" s="6" t="s">
        <v>158</v>
      </c>
      <c r="G88" s="7">
        <v>132105250</v>
      </c>
      <c r="H88" s="7"/>
      <c r="I88" s="25">
        <f t="shared" si="8"/>
        <v>132105250</v>
      </c>
      <c r="J88" s="44">
        <f t="shared" si="9"/>
        <v>0</v>
      </c>
    </row>
    <row r="89" spans="1:10" ht="36">
      <c r="A89" s="4"/>
      <c r="B89" s="5">
        <v>642</v>
      </c>
      <c r="C89" s="6"/>
      <c r="D89" s="23" t="s">
        <v>159</v>
      </c>
      <c r="E89" s="6" t="s">
        <v>160</v>
      </c>
      <c r="F89" s="6" t="s">
        <v>161</v>
      </c>
      <c r="G89" s="7">
        <v>45378400</v>
      </c>
      <c r="H89" s="7"/>
      <c r="I89" s="25">
        <f t="shared" si="8"/>
        <v>45378400</v>
      </c>
      <c r="J89" s="44">
        <f t="shared" si="9"/>
        <v>0</v>
      </c>
    </row>
    <row r="90" spans="1:10" ht="60">
      <c r="A90" s="4"/>
      <c r="B90" s="5">
        <v>476</v>
      </c>
      <c r="C90" s="6"/>
      <c r="D90" s="6" t="s">
        <v>162</v>
      </c>
      <c r="E90" s="6" t="s">
        <v>163</v>
      </c>
      <c r="F90" s="6" t="s">
        <v>164</v>
      </c>
      <c r="G90" s="7">
        <v>407737880</v>
      </c>
      <c r="H90" s="7"/>
      <c r="I90" s="25">
        <f t="shared" si="8"/>
        <v>407737880</v>
      </c>
      <c r="J90" s="44">
        <f t="shared" si="9"/>
        <v>0</v>
      </c>
    </row>
    <row r="91" spans="1:10" ht="48">
      <c r="A91" s="4"/>
      <c r="B91" s="5">
        <v>646</v>
      </c>
      <c r="C91" s="6"/>
      <c r="D91" s="6" t="s">
        <v>165</v>
      </c>
      <c r="E91" s="6" t="s">
        <v>166</v>
      </c>
      <c r="F91" s="6" t="s">
        <v>167</v>
      </c>
      <c r="G91" s="7">
        <v>90693600</v>
      </c>
      <c r="H91" s="7"/>
      <c r="I91" s="25">
        <f t="shared" si="8"/>
        <v>90693600</v>
      </c>
      <c r="J91" s="44">
        <f t="shared" si="9"/>
        <v>0</v>
      </c>
    </row>
    <row r="92" spans="1:10" ht="60">
      <c r="A92" s="4"/>
      <c r="B92" s="5">
        <v>471</v>
      </c>
      <c r="C92" s="6"/>
      <c r="D92" s="6" t="s">
        <v>168</v>
      </c>
      <c r="E92" s="6" t="s">
        <v>169</v>
      </c>
      <c r="F92" s="6" t="s">
        <v>170</v>
      </c>
      <c r="G92" s="7">
        <v>89885130</v>
      </c>
      <c r="H92" s="7"/>
      <c r="I92" s="25">
        <f t="shared" si="8"/>
        <v>89885130</v>
      </c>
      <c r="J92" s="44">
        <f t="shared" si="9"/>
        <v>0</v>
      </c>
    </row>
    <row r="93" spans="1:10" ht="60">
      <c r="A93" s="4"/>
      <c r="B93" s="5">
        <v>1914</v>
      </c>
      <c r="C93" s="6"/>
      <c r="D93" s="23" t="s">
        <v>171</v>
      </c>
      <c r="E93" s="6" t="s">
        <v>172</v>
      </c>
      <c r="F93" s="6" t="s">
        <v>173</v>
      </c>
      <c r="G93" s="25">
        <v>125000000</v>
      </c>
      <c r="H93" s="25"/>
      <c r="I93" s="25">
        <f t="shared" si="8"/>
        <v>125000000</v>
      </c>
      <c r="J93" s="44">
        <f t="shared" si="9"/>
        <v>0</v>
      </c>
    </row>
    <row r="94" spans="1:10" ht="36">
      <c r="A94" s="4"/>
      <c r="B94" s="5">
        <v>436</v>
      </c>
      <c r="C94" s="6"/>
      <c r="D94" s="6" t="s">
        <v>174</v>
      </c>
      <c r="E94" s="6" t="s">
        <v>175</v>
      </c>
      <c r="F94" s="6" t="s">
        <v>176</v>
      </c>
      <c r="G94" s="31">
        <v>116568500</v>
      </c>
      <c r="H94" s="31"/>
      <c r="I94" s="25">
        <f t="shared" si="8"/>
        <v>116568500</v>
      </c>
      <c r="J94" s="44">
        <f t="shared" si="9"/>
        <v>0</v>
      </c>
    </row>
    <row r="95" spans="1:10" ht="24">
      <c r="A95" s="4"/>
      <c r="B95" s="5">
        <v>638</v>
      </c>
      <c r="C95" s="6"/>
      <c r="D95" s="6" t="s">
        <v>177</v>
      </c>
      <c r="E95" s="6" t="s">
        <v>178</v>
      </c>
      <c r="F95" s="6" t="s">
        <v>179</v>
      </c>
      <c r="G95" s="7">
        <v>180791000</v>
      </c>
      <c r="H95" s="7"/>
      <c r="I95" s="25">
        <f t="shared" si="8"/>
        <v>180791000</v>
      </c>
      <c r="J95" s="44">
        <f t="shared" si="9"/>
        <v>0</v>
      </c>
    </row>
    <row r="96" spans="1:10" ht="60">
      <c r="A96" s="4"/>
      <c r="B96" s="5">
        <v>2211</v>
      </c>
      <c r="C96" s="6"/>
      <c r="D96" s="6" t="s">
        <v>180</v>
      </c>
      <c r="E96" s="6" t="s">
        <v>181</v>
      </c>
      <c r="F96" s="6" t="s">
        <v>99</v>
      </c>
      <c r="G96" s="7">
        <v>195919500</v>
      </c>
      <c r="H96" s="7"/>
      <c r="I96" s="25">
        <f t="shared" si="8"/>
        <v>195919500</v>
      </c>
      <c r="J96" s="44">
        <f t="shared" si="9"/>
        <v>0</v>
      </c>
    </row>
    <row r="97" spans="1:10" ht="48">
      <c r="A97" s="4"/>
      <c r="B97" s="5">
        <v>637</v>
      </c>
      <c r="C97" s="6"/>
      <c r="D97" s="6" t="s">
        <v>182</v>
      </c>
      <c r="E97" s="6" t="s">
        <v>183</v>
      </c>
      <c r="F97" s="6" t="s">
        <v>84</v>
      </c>
      <c r="G97" s="7">
        <v>39957300</v>
      </c>
      <c r="H97" s="7"/>
      <c r="I97" s="25">
        <f t="shared" si="8"/>
        <v>39957300</v>
      </c>
      <c r="J97" s="44">
        <f t="shared" si="9"/>
        <v>0</v>
      </c>
    </row>
    <row r="98" spans="1:10" ht="36">
      <c r="A98" s="4"/>
      <c r="B98" s="5">
        <v>644</v>
      </c>
      <c r="C98" s="6"/>
      <c r="D98" s="6" t="s">
        <v>184</v>
      </c>
      <c r="E98" s="6" t="s">
        <v>185</v>
      </c>
      <c r="F98" s="6" t="s">
        <v>186</v>
      </c>
      <c r="G98" s="7">
        <f>46978400+25000000</f>
        <v>71978400</v>
      </c>
      <c r="H98" s="7"/>
      <c r="I98" s="25">
        <f t="shared" si="8"/>
        <v>71978400</v>
      </c>
      <c r="J98" s="44">
        <f t="shared" si="9"/>
        <v>0</v>
      </c>
    </row>
    <row r="99" spans="1:10" ht="48">
      <c r="A99" s="4"/>
      <c r="B99" s="5">
        <v>480</v>
      </c>
      <c r="C99" s="6"/>
      <c r="D99" s="6" t="s">
        <v>187</v>
      </c>
      <c r="E99" s="6" t="s">
        <v>188</v>
      </c>
      <c r="F99" s="6" t="s">
        <v>13</v>
      </c>
      <c r="G99" s="7">
        <f>67563000+25000000</f>
        <v>92563000</v>
      </c>
      <c r="H99" s="7"/>
      <c r="I99" s="25">
        <f t="shared" si="8"/>
        <v>92563000</v>
      </c>
      <c r="J99" s="44">
        <f t="shared" si="9"/>
        <v>0</v>
      </c>
    </row>
    <row r="100" spans="1:10" ht="48">
      <c r="A100" s="17">
        <v>12</v>
      </c>
      <c r="B100" s="18"/>
      <c r="C100" s="73" t="s">
        <v>189</v>
      </c>
      <c r="D100" s="74"/>
      <c r="E100" s="21" t="s">
        <v>126</v>
      </c>
      <c r="F100" s="20"/>
      <c r="G100" s="22">
        <f>SUM(G101:G104)</f>
        <v>1523683227</v>
      </c>
      <c r="H100" s="22"/>
      <c r="I100" s="22">
        <f>SUM(I101:I104)</f>
        <v>1523683227</v>
      </c>
      <c r="J100" s="44"/>
    </row>
    <row r="101" spans="1:10" ht="36">
      <c r="A101" s="4"/>
      <c r="B101" s="5">
        <v>1191</v>
      </c>
      <c r="C101" s="6"/>
      <c r="D101" s="6" t="s">
        <v>190</v>
      </c>
      <c r="E101" s="6" t="s">
        <v>191</v>
      </c>
      <c r="F101" s="6" t="s">
        <v>192</v>
      </c>
      <c r="G101" s="7">
        <v>136290400</v>
      </c>
      <c r="H101" s="7"/>
      <c r="I101" s="25">
        <f t="shared" ref="I101:I104" si="10">G101+H101</f>
        <v>136290400</v>
      </c>
      <c r="J101" s="44">
        <f t="shared" si="9"/>
        <v>0</v>
      </c>
    </row>
    <row r="102" spans="1:10" ht="60">
      <c r="A102" s="4"/>
      <c r="B102" s="5">
        <v>1188</v>
      </c>
      <c r="C102" s="6"/>
      <c r="D102" s="6" t="s">
        <v>193</v>
      </c>
      <c r="E102" s="6" t="s">
        <v>194</v>
      </c>
      <c r="F102" s="6" t="s">
        <v>195</v>
      </c>
      <c r="G102" s="25">
        <f>1034418400+72627327</f>
        <v>1107045727</v>
      </c>
      <c r="H102" s="25"/>
      <c r="I102" s="25">
        <f t="shared" si="10"/>
        <v>1107045727</v>
      </c>
      <c r="J102" s="44">
        <f t="shared" si="9"/>
        <v>0</v>
      </c>
    </row>
    <row r="103" spans="1:10" ht="60">
      <c r="A103" s="4"/>
      <c r="B103" s="5">
        <v>1189</v>
      </c>
      <c r="C103" s="6"/>
      <c r="D103" s="6" t="s">
        <v>196</v>
      </c>
      <c r="E103" s="6" t="s">
        <v>197</v>
      </c>
      <c r="F103" s="6" t="s">
        <v>198</v>
      </c>
      <c r="G103" s="7">
        <v>181927400</v>
      </c>
      <c r="H103" s="7"/>
      <c r="I103" s="25">
        <f t="shared" si="10"/>
        <v>181927400</v>
      </c>
      <c r="J103" s="44">
        <f t="shared" si="9"/>
        <v>0</v>
      </c>
    </row>
    <row r="104" spans="1:10" ht="36">
      <c r="A104" s="9"/>
      <c r="B104" s="10">
        <v>1190</v>
      </c>
      <c r="C104" s="11"/>
      <c r="D104" s="11" t="s">
        <v>199</v>
      </c>
      <c r="E104" s="11" t="s">
        <v>200</v>
      </c>
      <c r="F104" s="11" t="s">
        <v>201</v>
      </c>
      <c r="G104" s="12">
        <v>98419700</v>
      </c>
      <c r="H104" s="12"/>
      <c r="I104" s="25">
        <f t="shared" si="10"/>
        <v>98419700</v>
      </c>
      <c r="J104" s="44">
        <f t="shared" si="9"/>
        <v>0</v>
      </c>
    </row>
  </sheetData>
  <sortState ref="B18:H30">
    <sortCondition ref="B18:B30"/>
  </sortState>
  <mergeCells count="29">
    <mergeCell ref="A1:G1"/>
    <mergeCell ref="A3:G3"/>
    <mergeCell ref="A5:G5"/>
    <mergeCell ref="A14:F14"/>
    <mergeCell ref="A46:A50"/>
    <mergeCell ref="B46:B50"/>
    <mergeCell ref="D12:D13"/>
    <mergeCell ref="A12:B13"/>
    <mergeCell ref="C12:C13"/>
    <mergeCell ref="E12:E13"/>
    <mergeCell ref="F12:F13"/>
    <mergeCell ref="F46:F50"/>
    <mergeCell ref="I12:I13"/>
    <mergeCell ref="I46:I50"/>
    <mergeCell ref="C17:D17"/>
    <mergeCell ref="C31:D31"/>
    <mergeCell ref="C42:D42"/>
    <mergeCell ref="C44:D44"/>
    <mergeCell ref="C46:D50"/>
    <mergeCell ref="G12:G13"/>
    <mergeCell ref="G46:G50"/>
    <mergeCell ref="C76:D76"/>
    <mergeCell ref="C100:D100"/>
    <mergeCell ref="H12:H13"/>
    <mergeCell ref="C56:D56"/>
    <mergeCell ref="C58:D58"/>
    <mergeCell ref="C63:D63"/>
    <mergeCell ref="C67:D67"/>
    <mergeCell ref="C74:D74"/>
  </mergeCells>
  <pageMargins left="0.39370078740157483" right="0.19685039370078741" top="0.98425196850393704" bottom="0.98425196850393704" header="0.51181102362204722" footer="0.51181102362204722"/>
  <pageSetup paperSize="5" scale="9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>
      <selection sqref="A1:I26"/>
    </sheetView>
  </sheetViews>
  <sheetFormatPr defaultColWidth="8.85546875" defaultRowHeight="12.75"/>
  <cols>
    <col min="1" max="1" width="3" style="32" bestFit="1" customWidth="1"/>
    <col min="2" max="2" width="5" style="32" bestFit="1" customWidth="1"/>
    <col min="3" max="3" width="29.140625" style="32" bestFit="1" customWidth="1"/>
    <col min="4" max="4" width="31.7109375" style="32" customWidth="1"/>
    <col min="5" max="5" width="20.7109375" style="32" customWidth="1"/>
    <col min="6" max="6" width="12.7109375" style="32" customWidth="1"/>
    <col min="7" max="7" width="13.28515625" style="32" bestFit="1" customWidth="1"/>
    <col min="8" max="8" width="11" style="30" bestFit="1" customWidth="1"/>
    <col min="9" max="9" width="15.140625" style="32" customWidth="1"/>
    <col min="10" max="16384" width="8.85546875" style="32"/>
  </cols>
  <sheetData>
    <row r="1" spans="1:10" ht="18" customHeight="1">
      <c r="A1" s="86" t="s">
        <v>202</v>
      </c>
      <c r="B1" s="86"/>
      <c r="C1" s="86"/>
      <c r="D1" s="86"/>
      <c r="E1" s="86"/>
      <c r="F1" s="86"/>
      <c r="G1" s="86"/>
      <c r="H1" s="86"/>
      <c r="I1" s="86"/>
    </row>
    <row r="2" spans="1:10" hidden="1">
      <c r="A2" s="2"/>
    </row>
    <row r="3" spans="1:10" ht="15.6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10" hidden="1">
      <c r="A4" s="2"/>
    </row>
    <row r="5" spans="1:10" ht="15.6" customHeight="1">
      <c r="A5" s="88" t="s">
        <v>229</v>
      </c>
      <c r="B5" s="88"/>
      <c r="C5" s="88"/>
      <c r="D5" s="88"/>
      <c r="E5" s="88"/>
      <c r="F5" s="88"/>
      <c r="G5" s="88"/>
      <c r="H5" s="88"/>
      <c r="I5" s="88"/>
    </row>
    <row r="6" spans="1:10" hidden="1">
      <c r="A6" s="2"/>
    </row>
    <row r="7" spans="1:10" hidden="1">
      <c r="A7" s="2"/>
    </row>
    <row r="8" spans="1:10" hidden="1"/>
    <row r="9" spans="1:10" hidden="1"/>
    <row r="10" spans="1:10" s="49" customFormat="1" ht="12.75" customHeight="1">
      <c r="H10" s="30"/>
    </row>
    <row r="11" spans="1:10" s="49" customFormat="1">
      <c r="H11" s="30"/>
    </row>
    <row r="12" spans="1:10" s="49" customFormat="1" ht="9" customHeight="1">
      <c r="A12" s="98" t="s">
        <v>2</v>
      </c>
      <c r="B12" s="99"/>
      <c r="C12" s="75" t="s">
        <v>3</v>
      </c>
      <c r="D12" s="75" t="s">
        <v>4</v>
      </c>
      <c r="E12" s="75" t="s">
        <v>5</v>
      </c>
      <c r="F12" s="75" t="s">
        <v>6</v>
      </c>
      <c r="G12" s="75" t="s">
        <v>224</v>
      </c>
      <c r="H12" s="75" t="s">
        <v>226</v>
      </c>
      <c r="I12" s="75" t="s">
        <v>225</v>
      </c>
    </row>
    <row r="13" spans="1:10" s="49" customFormat="1" ht="18.75" customHeight="1">
      <c r="A13" s="100"/>
      <c r="B13" s="101"/>
      <c r="C13" s="76"/>
      <c r="D13" s="76"/>
      <c r="E13" s="76"/>
      <c r="F13" s="76"/>
      <c r="G13" s="76"/>
      <c r="H13" s="76"/>
      <c r="I13" s="76"/>
    </row>
    <row r="14" spans="1:10" s="49" customFormat="1" ht="48">
      <c r="A14" s="57" t="s">
        <v>230</v>
      </c>
      <c r="B14" s="18"/>
      <c r="C14" s="73" t="s">
        <v>121</v>
      </c>
      <c r="D14" s="74"/>
      <c r="E14" s="21" t="s">
        <v>122</v>
      </c>
      <c r="F14" s="20"/>
      <c r="G14" s="58">
        <f>SUM(G18+G17+G16+G15)</f>
        <v>604512760</v>
      </c>
      <c r="H14" s="56"/>
      <c r="I14" s="66"/>
    </row>
    <row r="15" spans="1:10" s="49" customFormat="1" ht="36">
      <c r="A15" s="59"/>
      <c r="B15" s="5" t="s">
        <v>230</v>
      </c>
      <c r="C15" s="48" t="s">
        <v>228</v>
      </c>
      <c r="D15" s="6" t="s">
        <v>123</v>
      </c>
      <c r="E15" s="6" t="s">
        <v>124</v>
      </c>
      <c r="F15" s="6" t="s">
        <v>222</v>
      </c>
      <c r="G15" s="60">
        <v>243725560</v>
      </c>
      <c r="H15" s="70"/>
      <c r="I15" s="71"/>
    </row>
    <row r="16" spans="1:10" s="49" customFormat="1" ht="72">
      <c r="A16" s="59"/>
      <c r="B16" s="5" t="s">
        <v>230</v>
      </c>
      <c r="C16" s="48" t="s">
        <v>228</v>
      </c>
      <c r="D16" s="6" t="s">
        <v>146</v>
      </c>
      <c r="E16" s="6" t="s">
        <v>147</v>
      </c>
      <c r="F16" s="6" t="s">
        <v>148</v>
      </c>
      <c r="G16" s="60">
        <v>200000000</v>
      </c>
      <c r="H16" s="56"/>
      <c r="I16" s="67"/>
      <c r="J16" s="56"/>
    </row>
    <row r="17" spans="1:9" s="49" customFormat="1" ht="60">
      <c r="A17" s="59"/>
      <c r="B17" s="5" t="s">
        <v>230</v>
      </c>
      <c r="C17" s="48" t="s">
        <v>228</v>
      </c>
      <c r="D17" s="6" t="s">
        <v>231</v>
      </c>
      <c r="E17" s="6" t="s">
        <v>233</v>
      </c>
      <c r="F17" s="6" t="s">
        <v>148</v>
      </c>
      <c r="G17" s="60">
        <v>35000000</v>
      </c>
      <c r="H17" s="72"/>
      <c r="I17" s="71"/>
    </row>
    <row r="18" spans="1:9" s="49" customFormat="1" ht="48.75" thickBot="1">
      <c r="A18" s="61"/>
      <c r="B18" s="62" t="s">
        <v>230</v>
      </c>
      <c r="C18" s="63" t="s">
        <v>228</v>
      </c>
      <c r="D18" s="64" t="s">
        <v>238</v>
      </c>
      <c r="E18" s="64" t="s">
        <v>232</v>
      </c>
      <c r="F18" s="64" t="s">
        <v>148</v>
      </c>
      <c r="G18" s="65">
        <v>125787200</v>
      </c>
      <c r="H18" s="68"/>
      <c r="I18" s="69"/>
    </row>
    <row r="19" spans="1:9" s="49" customFormat="1">
      <c r="H19" s="30"/>
    </row>
    <row r="20" spans="1:9" s="49" customFormat="1" ht="15.75">
      <c r="E20" s="105" t="s">
        <v>234</v>
      </c>
      <c r="F20" s="105"/>
      <c r="G20" s="105"/>
      <c r="H20" s="30"/>
    </row>
    <row r="21" spans="1:9" s="49" customFormat="1" ht="15.75">
      <c r="E21" s="105" t="s">
        <v>235</v>
      </c>
      <c r="F21" s="105"/>
      <c r="G21" s="105"/>
      <c r="H21" s="30"/>
    </row>
    <row r="22" spans="1:9" s="49" customFormat="1">
      <c r="H22" s="30"/>
    </row>
    <row r="23" spans="1:9" s="49" customFormat="1">
      <c r="H23" s="30"/>
    </row>
    <row r="24" spans="1:9" s="49" customFormat="1">
      <c r="H24" s="30"/>
    </row>
    <row r="25" spans="1:9" s="49" customFormat="1" ht="15.75">
      <c r="E25" s="109" t="s">
        <v>236</v>
      </c>
      <c r="F25" s="109"/>
      <c r="G25" s="109"/>
      <c r="H25" s="30"/>
    </row>
    <row r="26" spans="1:9" s="49" customFormat="1" ht="15.75">
      <c r="E26" s="105" t="s">
        <v>237</v>
      </c>
      <c r="F26" s="105"/>
      <c r="G26" s="105"/>
      <c r="H26" s="30"/>
    </row>
    <row r="27" spans="1:9" s="49" customFormat="1">
      <c r="H27" s="30"/>
    </row>
    <row r="28" spans="1:9" s="49" customFormat="1">
      <c r="H28" s="30"/>
    </row>
    <row r="29" spans="1:9" s="49" customFormat="1">
      <c r="H29" s="30"/>
    </row>
    <row r="30" spans="1:9" s="49" customFormat="1">
      <c r="H30" s="30"/>
    </row>
    <row r="31" spans="1:9" s="49" customFormat="1">
      <c r="H31" s="30"/>
    </row>
    <row r="32" spans="1:9" s="49" customFormat="1">
      <c r="H32" s="30"/>
    </row>
    <row r="33" spans="8:8" s="49" customFormat="1">
      <c r="H33" s="30"/>
    </row>
    <row r="34" spans="8:8" s="49" customFormat="1">
      <c r="H34" s="30"/>
    </row>
    <row r="35" spans="8:8" s="49" customFormat="1">
      <c r="H35" s="30"/>
    </row>
    <row r="36" spans="8:8" s="49" customFormat="1">
      <c r="H36" s="30"/>
    </row>
    <row r="37" spans="8:8" s="49" customFormat="1">
      <c r="H37" s="30"/>
    </row>
    <row r="38" spans="8:8" s="49" customFormat="1">
      <c r="H38" s="30"/>
    </row>
    <row r="39" spans="8:8" s="49" customFormat="1">
      <c r="H39" s="30"/>
    </row>
    <row r="40" spans="8:8" s="49" customFormat="1">
      <c r="H40" s="30"/>
    </row>
    <row r="41" spans="8:8" s="49" customFormat="1">
      <c r="H41" s="30"/>
    </row>
    <row r="42" spans="8:8" s="49" customFormat="1">
      <c r="H42" s="30"/>
    </row>
    <row r="43" spans="8:8" s="49" customFormat="1">
      <c r="H43" s="30"/>
    </row>
    <row r="44" spans="8:8" s="49" customFormat="1">
      <c r="H44" s="30"/>
    </row>
    <row r="45" spans="8:8" s="49" customFormat="1">
      <c r="H45" s="30"/>
    </row>
    <row r="46" spans="8:8" s="49" customFormat="1">
      <c r="H46" s="30"/>
    </row>
    <row r="47" spans="8:8" s="49" customFormat="1">
      <c r="H47" s="30"/>
    </row>
    <row r="48" spans="8:8" s="49" customFormat="1">
      <c r="H48" s="30"/>
    </row>
    <row r="49" spans="1:8" s="49" customFormat="1">
      <c r="H49" s="30"/>
    </row>
    <row r="50" spans="1:8" s="49" customFormat="1">
      <c r="H50" s="30"/>
    </row>
    <row r="51" spans="1:8" s="49" customFormat="1">
      <c r="H51" s="30"/>
    </row>
    <row r="52" spans="1:8" s="49" customFormat="1">
      <c r="H52" s="30"/>
    </row>
    <row r="53" spans="1:8" s="49" customFormat="1">
      <c r="H53" s="30"/>
    </row>
    <row r="54" spans="1:8" s="49" customFormat="1">
      <c r="H54" s="30"/>
    </row>
    <row r="55" spans="1:8" s="49" customFormat="1">
      <c r="H55" s="30"/>
    </row>
    <row r="58" spans="1:8">
      <c r="A58" s="98" t="s">
        <v>2</v>
      </c>
      <c r="B58" s="99"/>
      <c r="C58" s="75" t="s">
        <v>3</v>
      </c>
      <c r="D58" s="75" t="s">
        <v>4</v>
      </c>
      <c r="E58" s="75" t="s">
        <v>5</v>
      </c>
      <c r="F58" s="75" t="s">
        <v>6</v>
      </c>
      <c r="G58" s="75" t="s">
        <v>7</v>
      </c>
    </row>
    <row r="59" spans="1:8" ht="19.5" customHeight="1">
      <c r="A59" s="100"/>
      <c r="B59" s="101"/>
      <c r="C59" s="76"/>
      <c r="D59" s="76"/>
      <c r="E59" s="76"/>
      <c r="F59" s="76"/>
      <c r="G59" s="76"/>
    </row>
    <row r="60" spans="1:8" ht="14.45" customHeight="1">
      <c r="A60" s="89" t="s">
        <v>8</v>
      </c>
      <c r="B60" s="90"/>
      <c r="C60" s="90"/>
      <c r="D60" s="90"/>
      <c r="E60" s="90"/>
      <c r="F60" s="91"/>
      <c r="G60" s="13">
        <f>G63+G77+G88+G90+G92+G102+G104+G109+G114+G121+G123+G147</f>
        <v>12091377896</v>
      </c>
    </row>
    <row r="61" spans="1:8" ht="14.45" customHeight="1">
      <c r="A61" s="33"/>
      <c r="B61" s="34"/>
      <c r="C61" s="34"/>
      <c r="D61" s="34"/>
      <c r="E61" s="34"/>
      <c r="F61" s="35"/>
      <c r="G61" s="13">
        <v>12091377896</v>
      </c>
    </row>
    <row r="62" spans="1:8" ht="14.45" customHeight="1">
      <c r="A62" s="33"/>
      <c r="B62" s="34"/>
      <c r="C62" s="34"/>
      <c r="D62" s="34"/>
      <c r="E62" s="34"/>
      <c r="F62" s="35"/>
      <c r="G62" s="13">
        <f>G60-G61</f>
        <v>0</v>
      </c>
    </row>
    <row r="63" spans="1:8" ht="24">
      <c r="A63" s="17">
        <v>1</v>
      </c>
      <c r="B63" s="18"/>
      <c r="C63" s="19" t="s">
        <v>9</v>
      </c>
      <c r="D63" s="20"/>
      <c r="E63" s="21"/>
      <c r="F63" s="20"/>
      <c r="G63" s="22">
        <f>SUM(G64:G76)</f>
        <v>3090635000</v>
      </c>
    </row>
    <row r="64" spans="1:8" ht="24">
      <c r="A64" s="4">
        <v>1</v>
      </c>
      <c r="B64" s="5">
        <v>1</v>
      </c>
      <c r="C64" s="6"/>
      <c r="D64" s="6" t="s">
        <v>11</v>
      </c>
      <c r="E64" s="6" t="s">
        <v>12</v>
      </c>
      <c r="F64" s="6" t="s">
        <v>13</v>
      </c>
      <c r="G64" s="25">
        <v>126000000</v>
      </c>
    </row>
    <row r="65" spans="1:8" ht="24">
      <c r="A65" s="4">
        <v>2</v>
      </c>
      <c r="B65" s="5">
        <v>2</v>
      </c>
      <c r="C65" s="6"/>
      <c r="D65" s="6" t="s">
        <v>14</v>
      </c>
      <c r="E65" s="6" t="s">
        <v>15</v>
      </c>
      <c r="F65" s="6" t="s">
        <v>10</v>
      </c>
      <c r="G65" s="25">
        <v>40000000</v>
      </c>
    </row>
    <row r="66" spans="1:8" ht="24">
      <c r="A66" s="4">
        <v>3</v>
      </c>
      <c r="B66" s="5">
        <v>3</v>
      </c>
      <c r="C66" s="6"/>
      <c r="D66" s="6" t="s">
        <v>16</v>
      </c>
      <c r="E66" s="6" t="s">
        <v>17</v>
      </c>
      <c r="F66" s="6" t="s">
        <v>13</v>
      </c>
      <c r="G66" s="25">
        <f>105000000-2565000</f>
        <v>102435000</v>
      </c>
    </row>
    <row r="67" spans="1:8" ht="24">
      <c r="A67" s="4">
        <v>4</v>
      </c>
      <c r="B67" s="5">
        <v>4</v>
      </c>
      <c r="C67" s="6"/>
      <c r="D67" s="6" t="s">
        <v>18</v>
      </c>
      <c r="E67" s="6" t="s">
        <v>19</v>
      </c>
      <c r="F67" s="6" t="s">
        <v>10</v>
      </c>
      <c r="G67" s="25">
        <v>35000000</v>
      </c>
    </row>
    <row r="68" spans="1:8" ht="48">
      <c r="A68" s="4">
        <v>5</v>
      </c>
      <c r="B68" s="5">
        <v>5</v>
      </c>
      <c r="C68" s="6"/>
      <c r="D68" s="6" t="s">
        <v>20</v>
      </c>
      <c r="E68" s="6" t="s">
        <v>21</v>
      </c>
      <c r="F68" s="6" t="s">
        <v>22</v>
      </c>
      <c r="G68" s="25">
        <v>48000000</v>
      </c>
    </row>
    <row r="69" spans="1:8" ht="60">
      <c r="A69" s="4">
        <v>6</v>
      </c>
      <c r="B69" s="5">
        <v>6</v>
      </c>
      <c r="C69" s="6"/>
      <c r="D69" s="6" t="s">
        <v>23</v>
      </c>
      <c r="E69" s="6" t="s">
        <v>24</v>
      </c>
      <c r="F69" s="6" t="s">
        <v>203</v>
      </c>
      <c r="G69" s="25">
        <f>1600000000-38800000</f>
        <v>1561200000</v>
      </c>
    </row>
    <row r="70" spans="1:8" ht="48">
      <c r="A70" s="4">
        <v>7</v>
      </c>
      <c r="B70" s="5">
        <v>7</v>
      </c>
      <c r="C70" s="6"/>
      <c r="D70" s="6" t="s">
        <v>25</v>
      </c>
      <c r="E70" s="6" t="s">
        <v>26</v>
      </c>
      <c r="F70" s="6" t="s">
        <v>10</v>
      </c>
      <c r="G70" s="36">
        <v>300000000</v>
      </c>
      <c r="H70" s="30">
        <v>8000000</v>
      </c>
    </row>
    <row r="71" spans="1:8" ht="24">
      <c r="A71" s="4">
        <v>8</v>
      </c>
      <c r="B71" s="5">
        <v>8</v>
      </c>
      <c r="C71" s="6"/>
      <c r="D71" s="6" t="s">
        <v>27</v>
      </c>
      <c r="E71" s="6" t="s">
        <v>28</v>
      </c>
      <c r="F71" s="6" t="s">
        <v>29</v>
      </c>
      <c r="G71" s="36">
        <v>96000000</v>
      </c>
    </row>
    <row r="72" spans="1:8" ht="36">
      <c r="A72" s="4">
        <v>9</v>
      </c>
      <c r="B72" s="5">
        <v>9</v>
      </c>
      <c r="C72" s="6"/>
      <c r="D72" s="6" t="s">
        <v>30</v>
      </c>
      <c r="E72" s="6" t="s">
        <v>31</v>
      </c>
      <c r="F72" s="6" t="s">
        <v>32</v>
      </c>
      <c r="G72" s="36">
        <v>40000000</v>
      </c>
    </row>
    <row r="73" spans="1:8" ht="24">
      <c r="A73" s="4">
        <v>10</v>
      </c>
      <c r="B73" s="5">
        <v>10</v>
      </c>
      <c r="C73" s="6"/>
      <c r="D73" s="6" t="s">
        <v>33</v>
      </c>
      <c r="E73" s="6" t="s">
        <v>34</v>
      </c>
      <c r="F73" s="6" t="s">
        <v>35</v>
      </c>
      <c r="G73" s="36">
        <v>14000000</v>
      </c>
    </row>
    <row r="74" spans="1:8" ht="24">
      <c r="A74" s="4">
        <v>11</v>
      </c>
      <c r="B74" s="5">
        <v>11</v>
      </c>
      <c r="C74" s="6"/>
      <c r="D74" s="6" t="s">
        <v>36</v>
      </c>
      <c r="E74" s="6" t="s">
        <v>37</v>
      </c>
      <c r="F74" s="6" t="s">
        <v>10</v>
      </c>
      <c r="G74" s="36">
        <v>53000000</v>
      </c>
    </row>
    <row r="75" spans="1:8" ht="24">
      <c r="A75" s="4">
        <v>12</v>
      </c>
      <c r="B75" s="5">
        <v>12</v>
      </c>
      <c r="C75" s="6"/>
      <c r="D75" s="6" t="s">
        <v>38</v>
      </c>
      <c r="E75" s="6" t="s">
        <v>39</v>
      </c>
      <c r="F75" s="6" t="s">
        <v>13</v>
      </c>
      <c r="G75" s="36">
        <v>375000000</v>
      </c>
    </row>
    <row r="76" spans="1:8" ht="36">
      <c r="A76" s="4">
        <v>13</v>
      </c>
      <c r="B76" s="5">
        <v>13</v>
      </c>
      <c r="C76" s="6"/>
      <c r="D76" s="6" t="s">
        <v>40</v>
      </c>
      <c r="E76" s="6" t="s">
        <v>41</v>
      </c>
      <c r="F76" s="6" t="s">
        <v>10</v>
      </c>
      <c r="G76" s="36">
        <v>300000000</v>
      </c>
    </row>
    <row r="77" spans="1:8" ht="36">
      <c r="A77" s="17">
        <v>2</v>
      </c>
      <c r="B77" s="18"/>
      <c r="C77" s="19" t="s">
        <v>42</v>
      </c>
      <c r="D77" s="20"/>
      <c r="E77" s="21" t="s">
        <v>43</v>
      </c>
      <c r="F77" s="20"/>
      <c r="G77" s="22">
        <f>SUM(G78:G87)</f>
        <v>1088000000</v>
      </c>
    </row>
    <row r="78" spans="1:8" ht="48">
      <c r="A78" s="4">
        <v>14</v>
      </c>
      <c r="B78" s="5">
        <v>1</v>
      </c>
      <c r="C78" s="6"/>
      <c r="D78" s="6" t="s">
        <v>45</v>
      </c>
      <c r="E78" s="6" t="s">
        <v>204</v>
      </c>
      <c r="F78" s="6" t="s">
        <v>205</v>
      </c>
      <c r="G78" s="36">
        <v>6000000</v>
      </c>
    </row>
    <row r="79" spans="1:8" ht="36">
      <c r="A79" s="4">
        <v>15</v>
      </c>
      <c r="B79" s="5">
        <v>2</v>
      </c>
      <c r="C79" s="6"/>
      <c r="D79" s="6" t="s">
        <v>46</v>
      </c>
      <c r="E79" s="6" t="s">
        <v>47</v>
      </c>
      <c r="F79" s="6" t="s">
        <v>206</v>
      </c>
      <c r="G79" s="36">
        <v>450000000</v>
      </c>
    </row>
    <row r="80" spans="1:8" ht="36">
      <c r="A80" s="4">
        <v>16</v>
      </c>
      <c r="B80" s="5">
        <v>3</v>
      </c>
      <c r="C80" s="6"/>
      <c r="D80" s="6" t="s">
        <v>48</v>
      </c>
      <c r="E80" s="6" t="s">
        <v>207</v>
      </c>
      <c r="F80" s="6" t="s">
        <v>13</v>
      </c>
      <c r="G80" s="36">
        <v>35000000</v>
      </c>
    </row>
    <row r="81" spans="1:7" ht="36">
      <c r="A81" s="4">
        <v>17</v>
      </c>
      <c r="B81" s="5">
        <v>4</v>
      </c>
      <c r="C81" s="6"/>
      <c r="D81" s="6" t="s">
        <v>49</v>
      </c>
      <c r="E81" s="6" t="s">
        <v>50</v>
      </c>
      <c r="F81" s="6" t="s">
        <v>208</v>
      </c>
      <c r="G81" s="36">
        <v>190000000</v>
      </c>
    </row>
    <row r="82" spans="1:7" ht="36">
      <c r="A82" s="4">
        <v>18</v>
      </c>
      <c r="B82" s="5">
        <v>5</v>
      </c>
      <c r="C82" s="6"/>
      <c r="D82" s="6" t="s">
        <v>51</v>
      </c>
      <c r="E82" s="6" t="s">
        <v>209</v>
      </c>
      <c r="F82" s="6" t="s">
        <v>13</v>
      </c>
      <c r="G82" s="36">
        <v>24000000</v>
      </c>
    </row>
    <row r="83" spans="1:7" ht="36">
      <c r="A83" s="4">
        <v>19</v>
      </c>
      <c r="B83" s="5">
        <v>6</v>
      </c>
      <c r="C83" s="6"/>
      <c r="D83" s="6" t="s">
        <v>52</v>
      </c>
      <c r="E83" s="6" t="s">
        <v>210</v>
      </c>
      <c r="F83" s="6" t="s">
        <v>13</v>
      </c>
      <c r="G83" s="36">
        <v>75000000</v>
      </c>
    </row>
    <row r="84" spans="1:7" ht="36">
      <c r="A84" s="4">
        <v>20</v>
      </c>
      <c r="B84" s="5">
        <v>7</v>
      </c>
      <c r="C84" s="6"/>
      <c r="D84" s="6" t="s">
        <v>53</v>
      </c>
      <c r="E84" s="6" t="s">
        <v>211</v>
      </c>
      <c r="F84" s="6" t="s">
        <v>29</v>
      </c>
      <c r="G84" s="36">
        <v>70000000</v>
      </c>
    </row>
    <row r="85" spans="1:7" ht="48">
      <c r="A85" s="4">
        <v>21</v>
      </c>
      <c r="B85" s="5">
        <v>8</v>
      </c>
      <c r="C85" s="6"/>
      <c r="D85" s="6" t="s">
        <v>54</v>
      </c>
      <c r="E85" s="6" t="s">
        <v>55</v>
      </c>
      <c r="F85" s="6" t="s">
        <v>13</v>
      </c>
      <c r="G85" s="36">
        <v>120000000</v>
      </c>
    </row>
    <row r="86" spans="1:7" ht="24">
      <c r="A86" s="4">
        <v>22</v>
      </c>
      <c r="B86" s="5">
        <v>9</v>
      </c>
      <c r="C86" s="6"/>
      <c r="D86" s="6" t="s">
        <v>56</v>
      </c>
      <c r="E86" s="6" t="s">
        <v>212</v>
      </c>
      <c r="F86" s="6" t="s">
        <v>13</v>
      </c>
      <c r="G86" s="36">
        <v>110000000</v>
      </c>
    </row>
    <row r="87" spans="1:7" ht="36">
      <c r="A87" s="4">
        <v>23</v>
      </c>
      <c r="B87" s="5">
        <v>10</v>
      </c>
      <c r="C87" s="6"/>
      <c r="D87" s="6" t="s">
        <v>57</v>
      </c>
      <c r="E87" s="6" t="s">
        <v>58</v>
      </c>
      <c r="F87" s="6" t="s">
        <v>59</v>
      </c>
      <c r="G87" s="36">
        <v>8000000</v>
      </c>
    </row>
    <row r="88" spans="1:7" ht="36">
      <c r="A88" s="17">
        <v>3</v>
      </c>
      <c r="B88" s="18"/>
      <c r="C88" s="19" t="s">
        <v>60</v>
      </c>
      <c r="D88" s="20"/>
      <c r="E88" s="21" t="s">
        <v>61</v>
      </c>
      <c r="F88" s="20"/>
      <c r="G88" s="22">
        <f>SUM(G89:G89)</f>
        <v>174735000</v>
      </c>
    </row>
    <row r="89" spans="1:7" ht="48">
      <c r="A89" s="4">
        <v>24</v>
      </c>
      <c r="B89" s="5">
        <v>1</v>
      </c>
      <c r="C89" s="6"/>
      <c r="D89" s="6" t="s">
        <v>62</v>
      </c>
      <c r="E89" s="6" t="s">
        <v>213</v>
      </c>
      <c r="F89" s="6" t="s">
        <v>214</v>
      </c>
      <c r="G89" s="25">
        <v>174735000</v>
      </c>
    </row>
    <row r="90" spans="1:7" ht="36">
      <c r="A90" s="17">
        <v>4</v>
      </c>
      <c r="B90" s="18"/>
      <c r="C90" s="19" t="s">
        <v>63</v>
      </c>
      <c r="D90" s="20"/>
      <c r="E90" s="21" t="s">
        <v>64</v>
      </c>
      <c r="F90" s="20"/>
      <c r="G90" s="22">
        <f>SUM(G91)</f>
        <v>254636200</v>
      </c>
    </row>
    <row r="91" spans="1:7" ht="48">
      <c r="A91" s="4">
        <v>25</v>
      </c>
      <c r="B91" s="5">
        <v>1</v>
      </c>
      <c r="C91" s="6"/>
      <c r="D91" s="6" t="s">
        <v>65</v>
      </c>
      <c r="E91" s="6" t="s">
        <v>215</v>
      </c>
      <c r="F91" s="6" t="s">
        <v>13</v>
      </c>
      <c r="G91" s="25">
        <v>254636200</v>
      </c>
    </row>
    <row r="92" spans="1:7" ht="48">
      <c r="A92" s="92">
        <v>5</v>
      </c>
      <c r="B92" s="95"/>
      <c r="C92" s="106" t="s">
        <v>66</v>
      </c>
      <c r="D92" s="102"/>
      <c r="E92" s="21" t="s">
        <v>67</v>
      </c>
      <c r="F92" s="102"/>
      <c r="G92" s="77">
        <f>SUM(G97:G101)</f>
        <v>219896710</v>
      </c>
    </row>
    <row r="93" spans="1:7" ht="24">
      <c r="A93" s="93"/>
      <c r="B93" s="96"/>
      <c r="C93" s="107"/>
      <c r="D93" s="103"/>
      <c r="E93" s="21" t="s">
        <v>68</v>
      </c>
      <c r="F93" s="103"/>
      <c r="G93" s="78"/>
    </row>
    <row r="94" spans="1:7" ht="48">
      <c r="A94" s="93"/>
      <c r="B94" s="96"/>
      <c r="C94" s="107"/>
      <c r="D94" s="103"/>
      <c r="E94" s="21" t="s">
        <v>69</v>
      </c>
      <c r="F94" s="103"/>
      <c r="G94" s="78"/>
    </row>
    <row r="95" spans="1:7" ht="36">
      <c r="A95" s="93"/>
      <c r="B95" s="96"/>
      <c r="C95" s="107"/>
      <c r="D95" s="103"/>
      <c r="E95" s="21" t="s">
        <v>70</v>
      </c>
      <c r="F95" s="103"/>
      <c r="G95" s="78"/>
    </row>
    <row r="96" spans="1:7" ht="36">
      <c r="A96" s="94"/>
      <c r="B96" s="97"/>
      <c r="C96" s="108"/>
      <c r="D96" s="104"/>
      <c r="E96" s="21" t="s">
        <v>71</v>
      </c>
      <c r="F96" s="104"/>
      <c r="G96" s="79"/>
    </row>
    <row r="97" spans="1:7" ht="36">
      <c r="A97" s="4">
        <v>26</v>
      </c>
      <c r="B97" s="5">
        <v>1</v>
      </c>
      <c r="C97" s="6"/>
      <c r="D97" s="6" t="s">
        <v>72</v>
      </c>
      <c r="E97" s="6" t="s">
        <v>73</v>
      </c>
      <c r="F97" s="6" t="s">
        <v>74</v>
      </c>
      <c r="G97" s="25">
        <v>130068660</v>
      </c>
    </row>
    <row r="98" spans="1:7" ht="24">
      <c r="A98" s="4">
        <v>27</v>
      </c>
      <c r="B98" s="5">
        <v>2</v>
      </c>
      <c r="C98" s="6"/>
      <c r="D98" s="6" t="s">
        <v>75</v>
      </c>
      <c r="E98" s="6" t="s">
        <v>216</v>
      </c>
      <c r="F98" s="6" t="s">
        <v>13</v>
      </c>
      <c r="G98" s="25">
        <v>12000000</v>
      </c>
    </row>
    <row r="99" spans="1:7" ht="24">
      <c r="A99" s="4">
        <v>28</v>
      </c>
      <c r="B99" s="5">
        <v>3</v>
      </c>
      <c r="C99" s="6"/>
      <c r="D99" s="6" t="s">
        <v>76</v>
      </c>
      <c r="E99" s="6" t="s">
        <v>77</v>
      </c>
      <c r="F99" s="6" t="s">
        <v>13</v>
      </c>
      <c r="G99" s="25">
        <f>67523000-44400000</f>
        <v>23123000</v>
      </c>
    </row>
    <row r="100" spans="1:7" ht="60">
      <c r="A100" s="4">
        <v>29</v>
      </c>
      <c r="B100" s="5">
        <v>4</v>
      </c>
      <c r="C100" s="6"/>
      <c r="D100" s="6" t="s">
        <v>78</v>
      </c>
      <c r="E100" s="6" t="s">
        <v>217</v>
      </c>
      <c r="F100" s="6" t="s">
        <v>13</v>
      </c>
      <c r="G100" s="25">
        <v>39875050</v>
      </c>
    </row>
    <row r="101" spans="1:7" ht="36">
      <c r="A101" s="4">
        <v>30</v>
      </c>
      <c r="B101" s="5">
        <v>5</v>
      </c>
      <c r="C101" s="6"/>
      <c r="D101" s="6" t="s">
        <v>79</v>
      </c>
      <c r="E101" s="6" t="s">
        <v>218</v>
      </c>
      <c r="F101" s="6" t="s">
        <v>13</v>
      </c>
      <c r="G101" s="25">
        <v>14830000</v>
      </c>
    </row>
    <row r="102" spans="1:7" ht="24">
      <c r="A102" s="17">
        <v>6</v>
      </c>
      <c r="B102" s="18"/>
      <c r="C102" s="19" t="s">
        <v>80</v>
      </c>
      <c r="D102" s="20"/>
      <c r="E102" s="20"/>
      <c r="F102" s="20"/>
      <c r="G102" s="22">
        <f>SUM(G103)</f>
        <v>300000000</v>
      </c>
    </row>
    <row r="103" spans="1:7" ht="36">
      <c r="A103" s="4">
        <v>31</v>
      </c>
      <c r="B103" s="5">
        <v>1</v>
      </c>
      <c r="C103" s="6"/>
      <c r="D103" s="6" t="s">
        <v>81</v>
      </c>
      <c r="E103" s="6" t="s">
        <v>219</v>
      </c>
      <c r="F103" s="6" t="s">
        <v>13</v>
      </c>
      <c r="G103" s="7">
        <v>300000000</v>
      </c>
    </row>
    <row r="104" spans="1:7" ht="48">
      <c r="A104" s="17">
        <v>7</v>
      </c>
      <c r="B104" s="18"/>
      <c r="C104" s="19" t="s">
        <v>82</v>
      </c>
      <c r="D104" s="20"/>
      <c r="E104" s="21" t="s">
        <v>83</v>
      </c>
      <c r="F104" s="20"/>
      <c r="G104" s="22">
        <f>SUM(G105:G108)</f>
        <v>579510850</v>
      </c>
    </row>
    <row r="105" spans="1:7" ht="36">
      <c r="A105" s="4">
        <v>32</v>
      </c>
      <c r="B105" s="5">
        <v>1</v>
      </c>
      <c r="C105" s="6"/>
      <c r="D105" s="6" t="s">
        <v>85</v>
      </c>
      <c r="E105" s="6" t="s">
        <v>86</v>
      </c>
      <c r="F105" s="6" t="s">
        <v>87</v>
      </c>
      <c r="G105" s="7">
        <v>168673800</v>
      </c>
    </row>
    <row r="106" spans="1:7" ht="48">
      <c r="A106" s="4">
        <v>33</v>
      </c>
      <c r="B106" s="5">
        <v>2</v>
      </c>
      <c r="C106" s="6"/>
      <c r="D106" s="6" t="s">
        <v>88</v>
      </c>
      <c r="E106" s="6" t="s">
        <v>89</v>
      </c>
      <c r="F106" s="6" t="s">
        <v>90</v>
      </c>
      <c r="G106" s="7">
        <v>220144300</v>
      </c>
    </row>
    <row r="107" spans="1:7" ht="48">
      <c r="A107" s="4">
        <v>34</v>
      </c>
      <c r="B107" s="5">
        <v>3</v>
      </c>
      <c r="C107" s="6"/>
      <c r="D107" s="6" t="s">
        <v>91</v>
      </c>
      <c r="E107" s="6" t="s">
        <v>92</v>
      </c>
      <c r="F107" s="6" t="s">
        <v>44</v>
      </c>
      <c r="G107" s="7">
        <v>48569750</v>
      </c>
    </row>
    <row r="108" spans="1:7" ht="36">
      <c r="A108" s="4">
        <v>35</v>
      </c>
      <c r="B108" s="5">
        <v>4</v>
      </c>
      <c r="C108" s="6"/>
      <c r="D108" s="6" t="s">
        <v>93</v>
      </c>
      <c r="E108" s="6" t="s">
        <v>94</v>
      </c>
      <c r="F108" s="6" t="s">
        <v>44</v>
      </c>
      <c r="G108" s="7">
        <v>142123000</v>
      </c>
    </row>
    <row r="109" spans="1:7" ht="36">
      <c r="A109" s="17">
        <v>8</v>
      </c>
      <c r="B109" s="18"/>
      <c r="C109" s="19" t="s">
        <v>95</v>
      </c>
      <c r="D109" s="20"/>
      <c r="E109" s="21" t="s">
        <v>96</v>
      </c>
      <c r="F109" s="20"/>
      <c r="G109" s="22">
        <f>SUM(G110:G113)</f>
        <v>247972975</v>
      </c>
    </row>
    <row r="110" spans="1:7" ht="60">
      <c r="A110" s="4">
        <v>36</v>
      </c>
      <c r="B110" s="5">
        <v>1</v>
      </c>
      <c r="C110" s="6"/>
      <c r="D110" s="6" t="s">
        <v>97</v>
      </c>
      <c r="E110" s="6" t="s">
        <v>98</v>
      </c>
      <c r="F110" s="6" t="s">
        <v>99</v>
      </c>
      <c r="G110" s="7">
        <f>42507500+32741975</f>
        <v>75249475</v>
      </c>
    </row>
    <row r="111" spans="1:7" ht="60">
      <c r="A111" s="4">
        <v>37</v>
      </c>
      <c r="B111" s="5">
        <v>2</v>
      </c>
      <c r="C111" s="6"/>
      <c r="D111" s="6" t="s">
        <v>100</v>
      </c>
      <c r="E111" s="6" t="s">
        <v>101</v>
      </c>
      <c r="F111" s="6" t="s">
        <v>87</v>
      </c>
      <c r="G111" s="7">
        <v>54125500</v>
      </c>
    </row>
    <row r="112" spans="1:7" ht="48">
      <c r="A112" s="4">
        <v>38</v>
      </c>
      <c r="B112" s="5">
        <v>3</v>
      </c>
      <c r="C112" s="6"/>
      <c r="D112" s="6" t="s">
        <v>104</v>
      </c>
      <c r="E112" s="6" t="s">
        <v>105</v>
      </c>
      <c r="F112" s="6" t="s">
        <v>220</v>
      </c>
      <c r="G112" s="7">
        <v>118598000</v>
      </c>
    </row>
    <row r="113" spans="1:7" ht="48">
      <c r="A113" s="4">
        <v>39</v>
      </c>
      <c r="B113" s="5">
        <v>4</v>
      </c>
      <c r="C113" s="6"/>
      <c r="D113" s="6" t="s">
        <v>102</v>
      </c>
      <c r="E113" s="6" t="s">
        <v>103</v>
      </c>
      <c r="F113" s="6" t="s">
        <v>99</v>
      </c>
      <c r="G113" s="25">
        <v>0</v>
      </c>
    </row>
    <row r="114" spans="1:7" ht="36">
      <c r="A114" s="17">
        <v>9</v>
      </c>
      <c r="B114" s="18"/>
      <c r="C114" s="19" t="s">
        <v>106</v>
      </c>
      <c r="D114" s="20"/>
      <c r="E114" s="21" t="s">
        <v>107</v>
      </c>
      <c r="F114" s="20"/>
      <c r="G114" s="22">
        <f>SUM(G115:G120)</f>
        <v>1123221150</v>
      </c>
    </row>
    <row r="115" spans="1:7" ht="36">
      <c r="A115" s="4">
        <v>40</v>
      </c>
      <c r="B115" s="5">
        <v>1</v>
      </c>
      <c r="C115" s="6"/>
      <c r="D115" s="23" t="s">
        <v>109</v>
      </c>
      <c r="E115" s="23" t="s">
        <v>110</v>
      </c>
      <c r="F115" s="6" t="s">
        <v>111</v>
      </c>
      <c r="G115" s="7">
        <v>110820655</v>
      </c>
    </row>
    <row r="116" spans="1:7" ht="48">
      <c r="A116" s="4">
        <v>41</v>
      </c>
      <c r="B116" s="5">
        <v>2</v>
      </c>
      <c r="C116" s="6"/>
      <c r="D116" s="6" t="s">
        <v>115</v>
      </c>
      <c r="E116" s="6" t="s">
        <v>116</v>
      </c>
      <c r="F116" s="6" t="s">
        <v>87</v>
      </c>
      <c r="G116" s="7">
        <v>117400495</v>
      </c>
    </row>
    <row r="117" spans="1:7" ht="60">
      <c r="A117" s="4">
        <v>42</v>
      </c>
      <c r="B117" s="5">
        <v>3</v>
      </c>
      <c r="C117" s="6"/>
      <c r="D117" s="6" t="s">
        <v>117</v>
      </c>
      <c r="E117" s="6" t="s">
        <v>118</v>
      </c>
      <c r="F117" s="6" t="s">
        <v>87</v>
      </c>
      <c r="G117" s="25">
        <v>55000000</v>
      </c>
    </row>
    <row r="118" spans="1:7" ht="48">
      <c r="A118" s="4">
        <v>43</v>
      </c>
      <c r="B118" s="5">
        <v>4</v>
      </c>
      <c r="C118" s="6"/>
      <c r="D118" s="6" t="s">
        <v>119</v>
      </c>
      <c r="E118" s="6" t="s">
        <v>120</v>
      </c>
      <c r="F118" s="6" t="s">
        <v>99</v>
      </c>
      <c r="G118" s="25">
        <v>740000000</v>
      </c>
    </row>
    <row r="119" spans="1:7" ht="60">
      <c r="A119" s="4">
        <v>44</v>
      </c>
      <c r="B119" s="5">
        <v>5</v>
      </c>
      <c r="C119" s="6"/>
      <c r="D119" s="6" t="s">
        <v>108</v>
      </c>
      <c r="E119" s="6" t="s">
        <v>221</v>
      </c>
      <c r="F119" s="6" t="s">
        <v>87</v>
      </c>
      <c r="G119" s="25">
        <v>50000000</v>
      </c>
    </row>
    <row r="120" spans="1:7" ht="36">
      <c r="A120" s="4">
        <v>45</v>
      </c>
      <c r="B120" s="5">
        <v>6</v>
      </c>
      <c r="C120" s="6"/>
      <c r="D120" s="6" t="s">
        <v>112</v>
      </c>
      <c r="E120" s="6" t="s">
        <v>113</v>
      </c>
      <c r="F120" s="6" t="s">
        <v>114</v>
      </c>
      <c r="G120" s="25">
        <v>50000000</v>
      </c>
    </row>
    <row r="121" spans="1:7" ht="48">
      <c r="A121" s="17">
        <v>10</v>
      </c>
      <c r="B121" s="18"/>
      <c r="C121" s="19" t="s">
        <v>121</v>
      </c>
      <c r="D121" s="20"/>
      <c r="E121" s="21" t="s">
        <v>122</v>
      </c>
      <c r="F121" s="20"/>
      <c r="G121" s="22">
        <f>SUM(G122)</f>
        <v>243725560</v>
      </c>
    </row>
    <row r="122" spans="1:7" ht="36">
      <c r="A122" s="4">
        <v>46</v>
      </c>
      <c r="B122" s="5">
        <v>1</v>
      </c>
      <c r="C122" s="6"/>
      <c r="D122" s="6" t="s">
        <v>123</v>
      </c>
      <c r="E122" s="6" t="s">
        <v>124</v>
      </c>
      <c r="F122" s="6" t="s">
        <v>222</v>
      </c>
      <c r="G122" s="7">
        <v>243725560</v>
      </c>
    </row>
    <row r="123" spans="1:7" ht="48">
      <c r="A123" s="17">
        <v>11</v>
      </c>
      <c r="B123" s="18"/>
      <c r="C123" s="19" t="s">
        <v>125</v>
      </c>
      <c r="D123" s="20"/>
      <c r="E123" s="21" t="s">
        <v>126</v>
      </c>
      <c r="F123" s="20"/>
      <c r="G123" s="22">
        <f>SUM(G124:G146)</f>
        <v>3245361224</v>
      </c>
    </row>
    <row r="124" spans="1:7" ht="60">
      <c r="A124" s="4">
        <v>47</v>
      </c>
      <c r="B124" s="5">
        <v>1</v>
      </c>
      <c r="C124" s="6"/>
      <c r="D124" s="23" t="s">
        <v>127</v>
      </c>
      <c r="E124" s="6" t="s">
        <v>128</v>
      </c>
      <c r="F124" s="6" t="s">
        <v>129</v>
      </c>
      <c r="G124" s="8">
        <v>881769000</v>
      </c>
    </row>
    <row r="125" spans="1:7" ht="48">
      <c r="A125" s="4">
        <v>48</v>
      </c>
      <c r="B125" s="5">
        <v>2</v>
      </c>
      <c r="C125" s="6"/>
      <c r="D125" s="6" t="s">
        <v>130</v>
      </c>
      <c r="E125" s="6" t="s">
        <v>131</v>
      </c>
      <c r="F125" s="6" t="s">
        <v>223</v>
      </c>
      <c r="G125" s="7">
        <v>175000000</v>
      </c>
    </row>
    <row r="126" spans="1:7" ht="24">
      <c r="A126" s="4">
        <v>49</v>
      </c>
      <c r="B126" s="5">
        <v>3</v>
      </c>
      <c r="C126" s="6"/>
      <c r="D126" s="6" t="s">
        <v>132</v>
      </c>
      <c r="E126" s="6" t="s">
        <v>133</v>
      </c>
      <c r="F126" s="6" t="s">
        <v>134</v>
      </c>
      <c r="G126" s="25">
        <v>50000000</v>
      </c>
    </row>
    <row r="127" spans="1:7" ht="36">
      <c r="A127" s="4">
        <v>50</v>
      </c>
      <c r="B127" s="5">
        <v>4</v>
      </c>
      <c r="C127" s="6"/>
      <c r="D127" s="23" t="s">
        <v>135</v>
      </c>
      <c r="E127" s="6" t="s">
        <v>136</v>
      </c>
      <c r="F127" s="6" t="s">
        <v>137</v>
      </c>
      <c r="G127" s="7">
        <v>150000000</v>
      </c>
    </row>
    <row r="128" spans="1:7" ht="48">
      <c r="A128" s="4">
        <v>51</v>
      </c>
      <c r="B128" s="5">
        <v>5</v>
      </c>
      <c r="C128" s="6"/>
      <c r="D128" s="6" t="s">
        <v>138</v>
      </c>
      <c r="E128" s="6" t="s">
        <v>139</v>
      </c>
      <c r="F128" s="6" t="s">
        <v>13</v>
      </c>
      <c r="G128" s="7">
        <v>46366600</v>
      </c>
    </row>
    <row r="129" spans="1:7" ht="48">
      <c r="A129" s="4">
        <v>52</v>
      </c>
      <c r="B129" s="5">
        <v>6</v>
      </c>
      <c r="C129" s="6"/>
      <c r="D129" s="6" t="s">
        <v>141</v>
      </c>
      <c r="E129" s="6" t="s">
        <v>142</v>
      </c>
      <c r="F129" s="6" t="s">
        <v>140</v>
      </c>
      <c r="G129" s="7">
        <v>74513700</v>
      </c>
    </row>
    <row r="130" spans="1:7" ht="60">
      <c r="A130" s="4">
        <v>53</v>
      </c>
      <c r="B130" s="5">
        <v>7</v>
      </c>
      <c r="C130" s="6"/>
      <c r="D130" s="23" t="s">
        <v>143</v>
      </c>
      <c r="E130" s="6" t="s">
        <v>144</v>
      </c>
      <c r="F130" s="6" t="s">
        <v>145</v>
      </c>
      <c r="G130" s="7">
        <v>45054850</v>
      </c>
    </row>
    <row r="131" spans="1:7" ht="72">
      <c r="A131" s="4">
        <v>54</v>
      </c>
      <c r="B131" s="5">
        <v>8</v>
      </c>
      <c r="C131" s="6"/>
      <c r="D131" s="6" t="s">
        <v>146</v>
      </c>
      <c r="E131" s="6" t="s">
        <v>147</v>
      </c>
      <c r="F131" s="6" t="s">
        <v>148</v>
      </c>
      <c r="G131" s="7">
        <v>45213750</v>
      </c>
    </row>
    <row r="132" spans="1:7" ht="48">
      <c r="A132" s="4">
        <v>55</v>
      </c>
      <c r="B132" s="5">
        <v>9</v>
      </c>
      <c r="C132" s="6"/>
      <c r="D132" s="6" t="s">
        <v>149</v>
      </c>
      <c r="E132" s="6" t="s">
        <v>150</v>
      </c>
      <c r="F132" s="6" t="s">
        <v>13</v>
      </c>
      <c r="G132" s="7">
        <v>67593100</v>
      </c>
    </row>
    <row r="133" spans="1:7" ht="36">
      <c r="A133" s="4">
        <v>56</v>
      </c>
      <c r="B133" s="5">
        <v>10</v>
      </c>
      <c r="C133" s="6"/>
      <c r="D133" s="6" t="s">
        <v>151</v>
      </c>
      <c r="E133" s="6" t="s">
        <v>152</v>
      </c>
      <c r="F133" s="6" t="s">
        <v>74</v>
      </c>
      <c r="G133" s="25">
        <f>100000000-21045236</f>
        <v>78954764</v>
      </c>
    </row>
    <row r="134" spans="1:7" ht="48">
      <c r="A134" s="4">
        <v>57</v>
      </c>
      <c r="B134" s="5">
        <v>11</v>
      </c>
      <c r="C134" s="6"/>
      <c r="D134" s="6" t="s">
        <v>153</v>
      </c>
      <c r="E134" s="6" t="s">
        <v>154</v>
      </c>
      <c r="F134" s="6" t="s">
        <v>155</v>
      </c>
      <c r="G134" s="7">
        <v>42317500</v>
      </c>
    </row>
    <row r="135" spans="1:7" ht="36">
      <c r="A135" s="4">
        <v>58</v>
      </c>
      <c r="B135" s="5">
        <v>12</v>
      </c>
      <c r="C135" s="6"/>
      <c r="D135" s="6" t="s">
        <v>156</v>
      </c>
      <c r="E135" s="6" t="s">
        <v>157</v>
      </c>
      <c r="F135" s="6" t="s">
        <v>158</v>
      </c>
      <c r="G135" s="7">
        <v>132105250</v>
      </c>
    </row>
    <row r="136" spans="1:7" ht="36">
      <c r="A136" s="4">
        <v>59</v>
      </c>
      <c r="B136" s="5">
        <v>13</v>
      </c>
      <c r="C136" s="6"/>
      <c r="D136" s="23" t="s">
        <v>159</v>
      </c>
      <c r="E136" s="6" t="s">
        <v>160</v>
      </c>
      <c r="F136" s="6" t="s">
        <v>161</v>
      </c>
      <c r="G136" s="7">
        <v>45378400</v>
      </c>
    </row>
    <row r="137" spans="1:7" ht="60">
      <c r="A137" s="4">
        <v>60</v>
      </c>
      <c r="B137" s="5">
        <v>14</v>
      </c>
      <c r="C137" s="6"/>
      <c r="D137" s="6" t="s">
        <v>162</v>
      </c>
      <c r="E137" s="6" t="s">
        <v>163</v>
      </c>
      <c r="F137" s="6" t="s">
        <v>164</v>
      </c>
      <c r="G137" s="7">
        <v>407737880</v>
      </c>
    </row>
    <row r="138" spans="1:7" ht="48">
      <c r="A138" s="4">
        <v>61</v>
      </c>
      <c r="B138" s="5">
        <v>15</v>
      </c>
      <c r="C138" s="6"/>
      <c r="D138" s="6" t="s">
        <v>165</v>
      </c>
      <c r="E138" s="6" t="s">
        <v>166</v>
      </c>
      <c r="F138" s="6" t="s">
        <v>167</v>
      </c>
      <c r="G138" s="7">
        <v>90693600</v>
      </c>
    </row>
    <row r="139" spans="1:7" ht="60">
      <c r="A139" s="4">
        <v>62</v>
      </c>
      <c r="B139" s="5">
        <v>16</v>
      </c>
      <c r="C139" s="6"/>
      <c r="D139" s="6" t="s">
        <v>168</v>
      </c>
      <c r="E139" s="6" t="s">
        <v>169</v>
      </c>
      <c r="F139" s="6" t="s">
        <v>170</v>
      </c>
      <c r="G139" s="7">
        <v>89885130</v>
      </c>
    </row>
    <row r="140" spans="1:7" ht="60">
      <c r="A140" s="4">
        <v>63</v>
      </c>
      <c r="B140" s="5">
        <v>17</v>
      </c>
      <c r="C140" s="6"/>
      <c r="D140" s="23" t="s">
        <v>171</v>
      </c>
      <c r="E140" s="6" t="s">
        <v>172</v>
      </c>
      <c r="F140" s="6" t="s">
        <v>173</v>
      </c>
      <c r="G140" s="25">
        <v>125000000</v>
      </c>
    </row>
    <row r="141" spans="1:7" ht="36">
      <c r="A141" s="4">
        <v>64</v>
      </c>
      <c r="B141" s="5">
        <v>18</v>
      </c>
      <c r="C141" s="6"/>
      <c r="D141" s="6" t="s">
        <v>174</v>
      </c>
      <c r="E141" s="6" t="s">
        <v>175</v>
      </c>
      <c r="F141" s="6" t="s">
        <v>176</v>
      </c>
      <c r="G141" s="31">
        <v>116568500</v>
      </c>
    </row>
    <row r="142" spans="1:7" ht="24">
      <c r="A142" s="4">
        <v>65</v>
      </c>
      <c r="B142" s="5">
        <v>19</v>
      </c>
      <c r="C142" s="6"/>
      <c r="D142" s="6" t="s">
        <v>177</v>
      </c>
      <c r="E142" s="6" t="s">
        <v>178</v>
      </c>
      <c r="F142" s="6" t="s">
        <v>179</v>
      </c>
      <c r="G142" s="7">
        <v>180791000</v>
      </c>
    </row>
    <row r="143" spans="1:7" ht="60">
      <c r="A143" s="4">
        <v>66</v>
      </c>
      <c r="B143" s="5">
        <v>20</v>
      </c>
      <c r="C143" s="6"/>
      <c r="D143" s="6" t="s">
        <v>180</v>
      </c>
      <c r="E143" s="6" t="s">
        <v>181</v>
      </c>
      <c r="F143" s="6" t="s">
        <v>99</v>
      </c>
      <c r="G143" s="7">
        <v>195919500</v>
      </c>
    </row>
    <row r="144" spans="1:7" ht="48">
      <c r="A144" s="4">
        <v>67</v>
      </c>
      <c r="B144" s="5">
        <v>21</v>
      </c>
      <c r="C144" s="6"/>
      <c r="D144" s="6" t="s">
        <v>182</v>
      </c>
      <c r="E144" s="6" t="s">
        <v>183</v>
      </c>
      <c r="F144" s="6" t="s">
        <v>84</v>
      </c>
      <c r="G144" s="7">
        <v>39957300</v>
      </c>
    </row>
    <row r="145" spans="1:7" ht="36">
      <c r="A145" s="4">
        <v>68</v>
      </c>
      <c r="B145" s="5">
        <v>22</v>
      </c>
      <c r="C145" s="6"/>
      <c r="D145" s="6" t="s">
        <v>184</v>
      </c>
      <c r="E145" s="6" t="s">
        <v>185</v>
      </c>
      <c r="F145" s="6" t="s">
        <v>186</v>
      </c>
      <c r="G145" s="7">
        <f>46978400+25000000</f>
        <v>71978400</v>
      </c>
    </row>
    <row r="146" spans="1:7" ht="48">
      <c r="A146" s="4">
        <v>69</v>
      </c>
      <c r="B146" s="5">
        <v>23</v>
      </c>
      <c r="C146" s="6"/>
      <c r="D146" s="6" t="s">
        <v>187</v>
      </c>
      <c r="E146" s="6" t="s">
        <v>188</v>
      </c>
      <c r="F146" s="6" t="s">
        <v>13</v>
      </c>
      <c r="G146" s="7">
        <f>67563000+25000000</f>
        <v>92563000</v>
      </c>
    </row>
    <row r="147" spans="1:7" ht="48">
      <c r="A147" s="17">
        <v>12</v>
      </c>
      <c r="B147" s="18"/>
      <c r="C147" s="19" t="s">
        <v>189</v>
      </c>
      <c r="D147" s="20"/>
      <c r="E147" s="21" t="s">
        <v>126</v>
      </c>
      <c r="F147" s="20"/>
      <c r="G147" s="22">
        <f>SUM(G148:G151)</f>
        <v>1523683227</v>
      </c>
    </row>
    <row r="148" spans="1:7" ht="48">
      <c r="A148" s="4">
        <v>70</v>
      </c>
      <c r="B148" s="5">
        <v>1</v>
      </c>
      <c r="C148" s="6"/>
      <c r="D148" s="6" t="s">
        <v>190</v>
      </c>
      <c r="E148" s="6" t="s">
        <v>191</v>
      </c>
      <c r="F148" s="6" t="s">
        <v>192</v>
      </c>
      <c r="G148" s="7">
        <v>136290400</v>
      </c>
    </row>
    <row r="149" spans="1:7" ht="60">
      <c r="A149" s="4">
        <v>71</v>
      </c>
      <c r="B149" s="5">
        <v>2</v>
      </c>
      <c r="C149" s="6"/>
      <c r="D149" s="6" t="s">
        <v>193</v>
      </c>
      <c r="E149" s="6" t="s">
        <v>194</v>
      </c>
      <c r="F149" s="6" t="s">
        <v>195</v>
      </c>
      <c r="G149" s="25">
        <f>1034418400+72627327</f>
        <v>1107045727</v>
      </c>
    </row>
    <row r="150" spans="1:7" ht="60">
      <c r="A150" s="4">
        <v>72</v>
      </c>
      <c r="B150" s="5">
        <v>3</v>
      </c>
      <c r="C150" s="6"/>
      <c r="D150" s="6" t="s">
        <v>196</v>
      </c>
      <c r="E150" s="6" t="s">
        <v>197</v>
      </c>
      <c r="F150" s="6" t="s">
        <v>198</v>
      </c>
      <c r="G150" s="7">
        <v>181927400</v>
      </c>
    </row>
    <row r="151" spans="1:7" ht="36">
      <c r="A151" s="4">
        <v>73</v>
      </c>
      <c r="B151" s="5">
        <v>4</v>
      </c>
      <c r="C151" s="11"/>
      <c r="D151" s="11" t="s">
        <v>199</v>
      </c>
      <c r="E151" s="11" t="s">
        <v>200</v>
      </c>
      <c r="F151" s="11" t="s">
        <v>201</v>
      </c>
      <c r="G151" s="12">
        <v>98419700</v>
      </c>
    </row>
    <row r="168" spans="1:9" ht="9">
      <c r="A168" s="49"/>
      <c r="B168" s="49"/>
      <c r="C168" s="49"/>
      <c r="D168" s="49"/>
      <c r="E168" s="49"/>
      <c r="F168" s="49"/>
      <c r="G168" s="49"/>
      <c r="H168" s="49"/>
      <c r="I168" s="49"/>
    </row>
    <row r="169" spans="1:9" ht="9">
      <c r="A169" s="98" t="s">
        <v>2</v>
      </c>
      <c r="B169" s="99"/>
      <c r="C169" s="75" t="s">
        <v>3</v>
      </c>
      <c r="D169" s="75" t="s">
        <v>4</v>
      </c>
      <c r="E169" s="75" t="s">
        <v>5</v>
      </c>
      <c r="F169" s="75" t="s">
        <v>6</v>
      </c>
      <c r="G169" s="75" t="s">
        <v>224</v>
      </c>
      <c r="H169" s="75" t="s">
        <v>226</v>
      </c>
      <c r="I169" s="75" t="s">
        <v>225</v>
      </c>
    </row>
    <row r="170" spans="1:9" ht="19.5" customHeight="1">
      <c r="A170" s="100"/>
      <c r="B170" s="101"/>
      <c r="C170" s="76"/>
      <c r="D170" s="76"/>
      <c r="E170" s="76"/>
      <c r="F170" s="76"/>
      <c r="G170" s="76"/>
      <c r="H170" s="76"/>
      <c r="I170" s="76"/>
    </row>
    <row r="171" spans="1:9" ht="12">
      <c r="A171" s="89" t="s">
        <v>8</v>
      </c>
      <c r="B171" s="90"/>
      <c r="C171" s="90"/>
      <c r="D171" s="90"/>
      <c r="E171" s="90"/>
      <c r="F171" s="91"/>
      <c r="G171" s="13">
        <f>G174+G188+G199+G201+G203+G213+G215+G220+G224+G231+G233+G257</f>
        <v>12091377896</v>
      </c>
      <c r="H171" s="13"/>
      <c r="I171" s="13">
        <f>I174+I188+I199+I201+I203+I213+I215+I220+I224+I231+I233+I257</f>
        <v>11777382896</v>
      </c>
    </row>
    <row r="172" spans="1:9" ht="12">
      <c r="A172" s="50"/>
      <c r="B172" s="51"/>
      <c r="C172" s="51"/>
      <c r="D172" s="51"/>
      <c r="E172" s="51"/>
      <c r="F172" s="52"/>
      <c r="G172" s="13">
        <v>12091377896</v>
      </c>
      <c r="H172" s="13"/>
      <c r="I172" s="13">
        <v>12091377896</v>
      </c>
    </row>
    <row r="173" spans="1:9" ht="12">
      <c r="A173" s="50"/>
      <c r="B173" s="51"/>
      <c r="C173" s="51"/>
      <c r="D173" s="51"/>
      <c r="E173" s="51"/>
      <c r="F173" s="52"/>
      <c r="G173" s="13">
        <f>G171-G172</f>
        <v>0</v>
      </c>
      <c r="H173" s="13"/>
      <c r="I173" s="13">
        <f>I171-I172</f>
        <v>-313995000</v>
      </c>
    </row>
    <row r="174" spans="1:9" ht="12">
      <c r="A174" s="17">
        <v>1</v>
      </c>
      <c r="B174" s="18"/>
      <c r="C174" s="73" t="s">
        <v>9</v>
      </c>
      <c r="D174" s="74"/>
      <c r="E174" s="21"/>
      <c r="F174" s="20"/>
      <c r="G174" s="22">
        <f>SUM(G175:G187)</f>
        <v>3090635000</v>
      </c>
      <c r="H174" s="22"/>
      <c r="I174" s="22">
        <f>SUM(I175:I187)</f>
        <v>2963740000</v>
      </c>
    </row>
    <row r="175" spans="1:9" ht="24">
      <c r="A175" s="4"/>
      <c r="B175" s="5">
        <v>1</v>
      </c>
      <c r="C175" s="6"/>
      <c r="D175" s="6" t="s">
        <v>33</v>
      </c>
      <c r="E175" s="6" t="s">
        <v>34</v>
      </c>
      <c r="F175" s="6" t="s">
        <v>35</v>
      </c>
      <c r="G175" s="25">
        <v>14000000</v>
      </c>
      <c r="H175" s="25"/>
      <c r="I175" s="25">
        <f>G175+H175</f>
        <v>14000000</v>
      </c>
    </row>
    <row r="176" spans="1:9" ht="48">
      <c r="A176" s="4"/>
      <c r="B176" s="5">
        <v>2</v>
      </c>
      <c r="C176" s="6"/>
      <c r="D176" s="6" t="s">
        <v>25</v>
      </c>
      <c r="E176" s="6" t="s">
        <v>26</v>
      </c>
      <c r="F176" s="6" t="s">
        <v>10</v>
      </c>
      <c r="G176" s="25">
        <v>300000000</v>
      </c>
      <c r="H176" s="25"/>
      <c r="I176" s="25">
        <f t="shared" ref="I176:I202" si="0">G176+H176</f>
        <v>300000000</v>
      </c>
    </row>
    <row r="177" spans="1:9" ht="60">
      <c r="A177" s="4"/>
      <c r="B177" s="5">
        <v>3</v>
      </c>
      <c r="C177" s="6"/>
      <c r="D177" s="6" t="s">
        <v>23</v>
      </c>
      <c r="E177" s="6" t="s">
        <v>24</v>
      </c>
      <c r="F177" s="6" t="s">
        <v>203</v>
      </c>
      <c r="G177" s="25">
        <f>1600000000-38800000</f>
        <v>1561200000</v>
      </c>
      <c r="H177" s="25"/>
      <c r="I177" s="25">
        <f t="shared" si="0"/>
        <v>1561200000</v>
      </c>
    </row>
    <row r="178" spans="1:9" ht="48">
      <c r="A178" s="4"/>
      <c r="B178" s="5">
        <v>4</v>
      </c>
      <c r="C178" s="6"/>
      <c r="D178" s="6" t="s">
        <v>20</v>
      </c>
      <c r="E178" s="6" t="s">
        <v>21</v>
      </c>
      <c r="F178" s="6" t="s">
        <v>22</v>
      </c>
      <c r="G178" s="25">
        <v>48000000</v>
      </c>
      <c r="H178" s="25"/>
      <c r="I178" s="25">
        <f t="shared" si="0"/>
        <v>48000000</v>
      </c>
    </row>
    <row r="179" spans="1:9" ht="24">
      <c r="A179" s="4"/>
      <c r="B179" s="5">
        <v>5</v>
      </c>
      <c r="C179" s="6"/>
      <c r="D179" s="6" t="s">
        <v>11</v>
      </c>
      <c r="E179" s="6" t="s">
        <v>12</v>
      </c>
      <c r="F179" s="6" t="s">
        <v>13</v>
      </c>
      <c r="G179" s="25">
        <v>126000000</v>
      </c>
      <c r="H179" s="25"/>
      <c r="I179" s="25">
        <f t="shared" si="0"/>
        <v>126000000</v>
      </c>
    </row>
    <row r="180" spans="1:9" ht="24">
      <c r="A180" s="4"/>
      <c r="B180" s="5">
        <v>6</v>
      </c>
      <c r="C180" s="6"/>
      <c r="D180" s="6" t="s">
        <v>16</v>
      </c>
      <c r="E180" s="6" t="s">
        <v>17</v>
      </c>
      <c r="F180" s="6" t="s">
        <v>13</v>
      </c>
      <c r="G180" s="25">
        <f>105000000-2565000</f>
        <v>102435000</v>
      </c>
      <c r="H180" s="25"/>
      <c r="I180" s="25">
        <f t="shared" si="0"/>
        <v>102435000</v>
      </c>
    </row>
    <row r="181" spans="1:9" ht="24">
      <c r="A181" s="4"/>
      <c r="B181" s="5">
        <v>7</v>
      </c>
      <c r="C181" s="6"/>
      <c r="D181" s="6" t="s">
        <v>36</v>
      </c>
      <c r="E181" s="6" t="s">
        <v>37</v>
      </c>
      <c r="F181" s="6" t="s">
        <v>10</v>
      </c>
      <c r="G181" s="36">
        <v>53000000</v>
      </c>
      <c r="H181" s="36"/>
      <c r="I181" s="25">
        <f t="shared" si="0"/>
        <v>53000000</v>
      </c>
    </row>
    <row r="182" spans="1:9" ht="36">
      <c r="A182" s="4"/>
      <c r="B182" s="5">
        <v>87</v>
      </c>
      <c r="C182" s="6"/>
      <c r="D182" s="6" t="s">
        <v>30</v>
      </c>
      <c r="E182" s="6" t="s">
        <v>31</v>
      </c>
      <c r="F182" s="6" t="s">
        <v>32</v>
      </c>
      <c r="G182" s="36">
        <v>40000000</v>
      </c>
      <c r="H182" s="36"/>
      <c r="I182" s="25">
        <f t="shared" si="0"/>
        <v>40000000</v>
      </c>
    </row>
    <row r="183" spans="1:9" ht="24">
      <c r="A183" s="4"/>
      <c r="B183" s="5">
        <v>1134</v>
      </c>
      <c r="C183" s="6"/>
      <c r="D183" s="6" t="s">
        <v>14</v>
      </c>
      <c r="E183" s="6" t="s">
        <v>15</v>
      </c>
      <c r="F183" s="6" t="s">
        <v>10</v>
      </c>
      <c r="G183" s="36">
        <v>40000000</v>
      </c>
      <c r="H183" s="45">
        <v>-15000000</v>
      </c>
      <c r="I183" s="25">
        <f t="shared" si="0"/>
        <v>25000000</v>
      </c>
    </row>
    <row r="184" spans="1:9" ht="24">
      <c r="A184" s="4"/>
      <c r="B184" s="5">
        <v>1143</v>
      </c>
      <c r="C184" s="6"/>
      <c r="D184" s="6" t="s">
        <v>38</v>
      </c>
      <c r="E184" s="6" t="s">
        <v>39</v>
      </c>
      <c r="F184" s="6" t="s">
        <v>13</v>
      </c>
      <c r="G184" s="36">
        <v>375000000</v>
      </c>
      <c r="H184" s="45">
        <v>-35645000</v>
      </c>
      <c r="I184" s="25">
        <f t="shared" si="0"/>
        <v>339355000</v>
      </c>
    </row>
    <row r="185" spans="1:9" ht="36">
      <c r="A185" s="4"/>
      <c r="B185" s="5">
        <v>1260</v>
      </c>
      <c r="C185" s="6"/>
      <c r="D185" s="6" t="s">
        <v>40</v>
      </c>
      <c r="E185" s="6" t="s">
        <v>41</v>
      </c>
      <c r="F185" s="6" t="s">
        <v>10</v>
      </c>
      <c r="G185" s="36">
        <v>300000000</v>
      </c>
      <c r="H185" s="36"/>
      <c r="I185" s="25">
        <f t="shared" si="0"/>
        <v>300000000</v>
      </c>
    </row>
    <row r="186" spans="1:9" ht="24">
      <c r="A186" s="4"/>
      <c r="B186" s="5">
        <v>1269</v>
      </c>
      <c r="C186" s="6"/>
      <c r="D186" s="6" t="s">
        <v>18</v>
      </c>
      <c r="E186" s="6" t="s">
        <v>19</v>
      </c>
      <c r="F186" s="6" t="s">
        <v>10</v>
      </c>
      <c r="G186" s="36">
        <v>35000000</v>
      </c>
      <c r="H186" s="36"/>
      <c r="I186" s="25">
        <f t="shared" si="0"/>
        <v>35000000</v>
      </c>
    </row>
    <row r="187" spans="1:9" ht="24">
      <c r="A187" s="4"/>
      <c r="B187" s="5">
        <v>1275</v>
      </c>
      <c r="C187" s="6"/>
      <c r="D187" s="6" t="s">
        <v>27</v>
      </c>
      <c r="E187" s="6" t="s">
        <v>28</v>
      </c>
      <c r="F187" s="6" t="s">
        <v>29</v>
      </c>
      <c r="G187" s="36">
        <v>96000000</v>
      </c>
      <c r="H187" s="45">
        <v>-76250000</v>
      </c>
      <c r="I187" s="25">
        <f t="shared" si="0"/>
        <v>19750000</v>
      </c>
    </row>
    <row r="188" spans="1:9" ht="36">
      <c r="A188" s="17">
        <v>2</v>
      </c>
      <c r="B188" s="18"/>
      <c r="C188" s="73" t="s">
        <v>42</v>
      </c>
      <c r="D188" s="74"/>
      <c r="E188" s="21" t="s">
        <v>43</v>
      </c>
      <c r="F188" s="20"/>
      <c r="G188" s="22">
        <f>SUM(G189:G198)</f>
        <v>1088000000</v>
      </c>
      <c r="H188" s="22"/>
      <c r="I188" s="22">
        <f>SUM(I189:I198)</f>
        <v>978650000</v>
      </c>
    </row>
    <row r="189" spans="1:9" ht="48">
      <c r="A189" s="4"/>
      <c r="B189" s="5">
        <v>1787</v>
      </c>
      <c r="C189" s="6"/>
      <c r="D189" s="6" t="s">
        <v>45</v>
      </c>
      <c r="E189" s="6" t="s">
        <v>204</v>
      </c>
      <c r="F189" s="6" t="s">
        <v>205</v>
      </c>
      <c r="G189" s="36">
        <v>6000000</v>
      </c>
      <c r="H189" s="36"/>
      <c r="I189" s="25">
        <f t="shared" si="0"/>
        <v>6000000</v>
      </c>
    </row>
    <row r="190" spans="1:9" ht="36">
      <c r="A190" s="4"/>
      <c r="B190" s="5">
        <v>1953</v>
      </c>
      <c r="C190" s="6"/>
      <c r="D190" s="6" t="s">
        <v>46</v>
      </c>
      <c r="E190" s="6" t="s">
        <v>47</v>
      </c>
      <c r="F190" s="6" t="s">
        <v>206</v>
      </c>
      <c r="G190" s="36">
        <v>450000000</v>
      </c>
      <c r="H190" s="36"/>
      <c r="I190" s="25">
        <f t="shared" si="0"/>
        <v>450000000</v>
      </c>
    </row>
    <row r="191" spans="1:9" ht="36">
      <c r="A191" s="4"/>
      <c r="B191" s="5">
        <v>1785</v>
      </c>
      <c r="C191" s="6"/>
      <c r="D191" s="6" t="s">
        <v>48</v>
      </c>
      <c r="E191" s="6" t="s">
        <v>207</v>
      </c>
      <c r="F191" s="6" t="s">
        <v>13</v>
      </c>
      <c r="G191" s="36">
        <v>35000000</v>
      </c>
      <c r="H191" s="36"/>
      <c r="I191" s="25">
        <f t="shared" si="0"/>
        <v>35000000</v>
      </c>
    </row>
    <row r="192" spans="1:9" ht="36">
      <c r="A192" s="4"/>
      <c r="B192" s="5">
        <v>1295</v>
      </c>
      <c r="C192" s="6"/>
      <c r="D192" s="6" t="s">
        <v>49</v>
      </c>
      <c r="E192" s="6" t="s">
        <v>50</v>
      </c>
      <c r="F192" s="6" t="s">
        <v>208</v>
      </c>
      <c r="G192" s="36">
        <v>190000000</v>
      </c>
      <c r="H192" s="36"/>
      <c r="I192" s="25">
        <f t="shared" si="0"/>
        <v>190000000</v>
      </c>
    </row>
    <row r="193" spans="1:9" ht="36">
      <c r="A193" s="4"/>
      <c r="B193" s="5">
        <v>1784</v>
      </c>
      <c r="C193" s="6"/>
      <c r="D193" s="6" t="s">
        <v>51</v>
      </c>
      <c r="E193" s="6" t="s">
        <v>209</v>
      </c>
      <c r="F193" s="6" t="s">
        <v>13</v>
      </c>
      <c r="G193" s="36">
        <v>24000000</v>
      </c>
      <c r="H193" s="36"/>
      <c r="I193" s="25">
        <f t="shared" si="0"/>
        <v>24000000</v>
      </c>
    </row>
    <row r="194" spans="1:9" ht="36">
      <c r="A194" s="4"/>
      <c r="B194" s="5">
        <v>1786</v>
      </c>
      <c r="C194" s="6"/>
      <c r="D194" s="6" t="s">
        <v>52</v>
      </c>
      <c r="E194" s="6" t="s">
        <v>210</v>
      </c>
      <c r="F194" s="6" t="s">
        <v>13</v>
      </c>
      <c r="G194" s="36">
        <v>75000000</v>
      </c>
      <c r="H194" s="36"/>
      <c r="I194" s="25">
        <f t="shared" si="0"/>
        <v>75000000</v>
      </c>
    </row>
    <row r="195" spans="1:9" ht="36">
      <c r="A195" s="4"/>
      <c r="B195" s="5">
        <v>1288</v>
      </c>
      <c r="C195" s="6"/>
      <c r="D195" s="6" t="s">
        <v>53</v>
      </c>
      <c r="E195" s="6" t="s">
        <v>211</v>
      </c>
      <c r="F195" s="6" t="s">
        <v>29</v>
      </c>
      <c r="G195" s="36">
        <v>70000000</v>
      </c>
      <c r="H195" s="36"/>
      <c r="I195" s="25">
        <f t="shared" si="0"/>
        <v>70000000</v>
      </c>
    </row>
    <row r="196" spans="1:9" ht="48">
      <c r="A196" s="4"/>
      <c r="B196" s="5">
        <v>1789</v>
      </c>
      <c r="C196" s="6"/>
      <c r="D196" s="6" t="s">
        <v>54</v>
      </c>
      <c r="E196" s="6" t="s">
        <v>55</v>
      </c>
      <c r="F196" s="6" t="s">
        <v>13</v>
      </c>
      <c r="G196" s="36">
        <v>120000000</v>
      </c>
      <c r="H196" s="45">
        <v>-59350000</v>
      </c>
      <c r="I196" s="25">
        <f t="shared" si="0"/>
        <v>60650000</v>
      </c>
    </row>
    <row r="197" spans="1:9" ht="24">
      <c r="A197" s="4"/>
      <c r="B197" s="5">
        <v>1793</v>
      </c>
      <c r="C197" s="6"/>
      <c r="D197" s="6" t="s">
        <v>56</v>
      </c>
      <c r="E197" s="6" t="s">
        <v>212</v>
      </c>
      <c r="F197" s="6" t="s">
        <v>13</v>
      </c>
      <c r="G197" s="36">
        <v>110000000</v>
      </c>
      <c r="H197" s="45">
        <v>-50000000</v>
      </c>
      <c r="I197" s="25">
        <f t="shared" si="0"/>
        <v>60000000</v>
      </c>
    </row>
    <row r="198" spans="1:9" ht="36">
      <c r="A198" s="4"/>
      <c r="B198" s="5">
        <v>1788</v>
      </c>
      <c r="C198" s="6"/>
      <c r="D198" s="6" t="s">
        <v>57</v>
      </c>
      <c r="E198" s="6" t="s">
        <v>58</v>
      </c>
      <c r="F198" s="6" t="s">
        <v>59</v>
      </c>
      <c r="G198" s="36">
        <v>8000000</v>
      </c>
      <c r="H198" s="36"/>
      <c r="I198" s="25">
        <f t="shared" si="0"/>
        <v>8000000</v>
      </c>
    </row>
    <row r="199" spans="1:9" ht="36">
      <c r="A199" s="17">
        <v>3</v>
      </c>
      <c r="B199" s="18"/>
      <c r="C199" s="73" t="s">
        <v>60</v>
      </c>
      <c r="D199" s="74"/>
      <c r="E199" s="21" t="s">
        <v>61</v>
      </c>
      <c r="F199" s="20"/>
      <c r="G199" s="22">
        <f>SUM(G200:G200)</f>
        <v>174735000</v>
      </c>
      <c r="H199" s="22"/>
      <c r="I199" s="22">
        <f>SUM(I200:I200)</f>
        <v>146985000</v>
      </c>
    </row>
    <row r="200" spans="1:9" ht="48">
      <c r="A200" s="4"/>
      <c r="B200" s="5">
        <v>1930</v>
      </c>
      <c r="C200" s="6"/>
      <c r="D200" s="6" t="s">
        <v>62</v>
      </c>
      <c r="E200" s="6" t="s">
        <v>213</v>
      </c>
      <c r="F200" s="6" t="s">
        <v>214</v>
      </c>
      <c r="G200" s="25">
        <v>174735000</v>
      </c>
      <c r="H200" s="46">
        <v>-27750000</v>
      </c>
      <c r="I200" s="25">
        <f t="shared" si="0"/>
        <v>146985000</v>
      </c>
    </row>
    <row r="201" spans="1:9" ht="36">
      <c r="A201" s="17">
        <v>4</v>
      </c>
      <c r="B201" s="18"/>
      <c r="C201" s="73" t="s">
        <v>63</v>
      </c>
      <c r="D201" s="74"/>
      <c r="E201" s="21" t="s">
        <v>64</v>
      </c>
      <c r="F201" s="20"/>
      <c r="G201" s="22">
        <f>SUM(G202)</f>
        <v>254636200</v>
      </c>
      <c r="H201" s="22"/>
      <c r="I201" s="22">
        <f>SUM(I202)</f>
        <v>254636200</v>
      </c>
    </row>
    <row r="202" spans="1:9" ht="48">
      <c r="A202" s="4"/>
      <c r="B202" s="5">
        <v>4483</v>
      </c>
      <c r="C202" s="6"/>
      <c r="D202" s="6" t="s">
        <v>65</v>
      </c>
      <c r="E202" s="6" t="s">
        <v>215</v>
      </c>
      <c r="F202" s="6" t="s">
        <v>13</v>
      </c>
      <c r="G202" s="25">
        <v>254636200</v>
      </c>
      <c r="H202" s="25"/>
      <c r="I202" s="25">
        <f t="shared" si="0"/>
        <v>254636200</v>
      </c>
    </row>
    <row r="203" spans="1:9" ht="48">
      <c r="A203" s="92">
        <v>5</v>
      </c>
      <c r="B203" s="95"/>
      <c r="C203" s="80" t="s">
        <v>66</v>
      </c>
      <c r="D203" s="81"/>
      <c r="E203" s="21" t="s">
        <v>67</v>
      </c>
      <c r="F203" s="102"/>
      <c r="G203" s="77">
        <f>SUM(G208:G212)</f>
        <v>219896710</v>
      </c>
      <c r="H203" s="53"/>
      <c r="I203" s="77">
        <f>SUM(I208:I212)</f>
        <v>219896710</v>
      </c>
    </row>
    <row r="204" spans="1:9" ht="24">
      <c r="A204" s="93"/>
      <c r="B204" s="96"/>
      <c r="C204" s="82"/>
      <c r="D204" s="83"/>
      <c r="E204" s="21" t="s">
        <v>68</v>
      </c>
      <c r="F204" s="103"/>
      <c r="G204" s="78"/>
      <c r="H204" s="54"/>
      <c r="I204" s="78"/>
    </row>
    <row r="205" spans="1:9" ht="48">
      <c r="A205" s="93"/>
      <c r="B205" s="96"/>
      <c r="C205" s="82"/>
      <c r="D205" s="83"/>
      <c r="E205" s="21" t="s">
        <v>69</v>
      </c>
      <c r="F205" s="103"/>
      <c r="G205" s="78"/>
      <c r="H205" s="54"/>
      <c r="I205" s="78"/>
    </row>
    <row r="206" spans="1:9" ht="36">
      <c r="A206" s="93"/>
      <c r="B206" s="96"/>
      <c r="C206" s="82"/>
      <c r="D206" s="83"/>
      <c r="E206" s="21" t="s">
        <v>70</v>
      </c>
      <c r="F206" s="103"/>
      <c r="G206" s="78"/>
      <c r="H206" s="54"/>
      <c r="I206" s="78"/>
    </row>
    <row r="207" spans="1:9" ht="36">
      <c r="A207" s="94"/>
      <c r="B207" s="97"/>
      <c r="C207" s="84"/>
      <c r="D207" s="85"/>
      <c r="E207" s="21" t="s">
        <v>71</v>
      </c>
      <c r="F207" s="104"/>
      <c r="G207" s="79"/>
      <c r="H207" s="55"/>
      <c r="I207" s="79"/>
    </row>
    <row r="208" spans="1:9" ht="36">
      <c r="A208" s="4"/>
      <c r="B208" s="5">
        <v>421</v>
      </c>
      <c r="C208" s="6"/>
      <c r="D208" s="6" t="s">
        <v>72</v>
      </c>
      <c r="E208" s="6" t="s">
        <v>73</v>
      </c>
      <c r="F208" s="6" t="s">
        <v>74</v>
      </c>
      <c r="G208" s="25">
        <v>130068660</v>
      </c>
      <c r="H208" s="25"/>
      <c r="I208" s="25">
        <f t="shared" ref="I208:I212" si="1">G208+H208</f>
        <v>130068660</v>
      </c>
    </row>
    <row r="209" spans="1:9" ht="24">
      <c r="A209" s="4"/>
      <c r="B209" s="5">
        <v>4474</v>
      </c>
      <c r="C209" s="6"/>
      <c r="D209" s="6" t="s">
        <v>75</v>
      </c>
      <c r="E209" s="6" t="s">
        <v>216</v>
      </c>
      <c r="F209" s="6" t="s">
        <v>13</v>
      </c>
      <c r="G209" s="25">
        <v>12000000</v>
      </c>
      <c r="H209" s="25"/>
      <c r="I209" s="25">
        <f t="shared" si="1"/>
        <v>12000000</v>
      </c>
    </row>
    <row r="210" spans="1:9" ht="24">
      <c r="A210" s="4"/>
      <c r="B210" s="5">
        <v>1943</v>
      </c>
      <c r="C210" s="6"/>
      <c r="D210" s="6" t="s">
        <v>76</v>
      </c>
      <c r="E210" s="6" t="s">
        <v>77</v>
      </c>
      <c r="F210" s="6" t="s">
        <v>13</v>
      </c>
      <c r="G210" s="25">
        <f>67523000-44400000</f>
        <v>23123000</v>
      </c>
      <c r="H210" s="25"/>
      <c r="I210" s="25">
        <f t="shared" si="1"/>
        <v>23123000</v>
      </c>
    </row>
    <row r="211" spans="1:9" ht="60">
      <c r="A211" s="4"/>
      <c r="B211" s="5">
        <v>4475</v>
      </c>
      <c r="C211" s="6"/>
      <c r="D211" s="6" t="s">
        <v>78</v>
      </c>
      <c r="E211" s="6" t="s">
        <v>217</v>
      </c>
      <c r="F211" s="6" t="s">
        <v>13</v>
      </c>
      <c r="G211" s="25">
        <v>39875050</v>
      </c>
      <c r="H211" s="25"/>
      <c r="I211" s="25">
        <f t="shared" si="1"/>
        <v>39875050</v>
      </c>
    </row>
    <row r="212" spans="1:9" ht="36">
      <c r="A212" s="4"/>
      <c r="B212" s="5">
        <v>408</v>
      </c>
      <c r="C212" s="6"/>
      <c r="D212" s="6" t="s">
        <v>79</v>
      </c>
      <c r="E212" s="6" t="s">
        <v>218</v>
      </c>
      <c r="F212" s="6" t="s">
        <v>13</v>
      </c>
      <c r="G212" s="25">
        <v>14830000</v>
      </c>
      <c r="H212" s="25"/>
      <c r="I212" s="25">
        <f t="shared" si="1"/>
        <v>14830000</v>
      </c>
    </row>
    <row r="213" spans="1:9" ht="12">
      <c r="A213" s="17">
        <v>6</v>
      </c>
      <c r="B213" s="18"/>
      <c r="C213" s="73" t="s">
        <v>80</v>
      </c>
      <c r="D213" s="74"/>
      <c r="E213" s="20"/>
      <c r="F213" s="20"/>
      <c r="G213" s="22">
        <f>SUM(G214)</f>
        <v>300000000</v>
      </c>
      <c r="H213" s="22"/>
      <c r="I213" s="22">
        <f>SUM(I214)</f>
        <v>300000000</v>
      </c>
    </row>
    <row r="214" spans="1:9" ht="36">
      <c r="A214" s="4"/>
      <c r="B214" s="5">
        <v>1678</v>
      </c>
      <c r="C214" s="6"/>
      <c r="D214" s="6" t="s">
        <v>81</v>
      </c>
      <c r="E214" s="6" t="s">
        <v>219</v>
      </c>
      <c r="F214" s="6" t="s">
        <v>13</v>
      </c>
      <c r="G214" s="7">
        <v>300000000</v>
      </c>
      <c r="H214" s="7"/>
      <c r="I214" s="25">
        <f t="shared" ref="I214" si="2">G214+H214</f>
        <v>300000000</v>
      </c>
    </row>
    <row r="215" spans="1:9" ht="48">
      <c r="A215" s="17">
        <v>7</v>
      </c>
      <c r="B215" s="18"/>
      <c r="C215" s="73" t="s">
        <v>82</v>
      </c>
      <c r="D215" s="74"/>
      <c r="E215" s="21" t="s">
        <v>83</v>
      </c>
      <c r="F215" s="20"/>
      <c r="G215" s="22">
        <f>SUM(G216:G219)</f>
        <v>579510850</v>
      </c>
      <c r="H215" s="22"/>
      <c r="I215" s="22">
        <f>SUM(I216:I219)</f>
        <v>579510850</v>
      </c>
    </row>
    <row r="216" spans="1:9" ht="36">
      <c r="A216" s="4"/>
      <c r="B216" s="5">
        <v>4477</v>
      </c>
      <c r="C216" s="6"/>
      <c r="D216" s="6" t="s">
        <v>85</v>
      </c>
      <c r="E216" s="6" t="s">
        <v>86</v>
      </c>
      <c r="F216" s="6" t="s">
        <v>87</v>
      </c>
      <c r="G216" s="7">
        <v>168673800</v>
      </c>
      <c r="H216" s="7"/>
      <c r="I216" s="25">
        <f t="shared" ref="I216:I219" si="3">G216+H216</f>
        <v>168673800</v>
      </c>
    </row>
    <row r="217" spans="1:9" ht="48">
      <c r="A217" s="4"/>
      <c r="B217" s="5">
        <v>438</v>
      </c>
      <c r="C217" s="6"/>
      <c r="D217" s="6" t="s">
        <v>88</v>
      </c>
      <c r="E217" s="6" t="s">
        <v>89</v>
      </c>
      <c r="F217" s="6" t="s">
        <v>90</v>
      </c>
      <c r="G217" s="7">
        <v>220144300</v>
      </c>
      <c r="H217" s="7"/>
      <c r="I217" s="25">
        <f t="shared" si="3"/>
        <v>220144300</v>
      </c>
    </row>
    <row r="218" spans="1:9" ht="48">
      <c r="A218" s="4"/>
      <c r="B218" s="5">
        <v>4478</v>
      </c>
      <c r="C218" s="6"/>
      <c r="D218" s="6" t="s">
        <v>91</v>
      </c>
      <c r="E218" s="6" t="s">
        <v>92</v>
      </c>
      <c r="F218" s="6" t="s">
        <v>44</v>
      </c>
      <c r="G218" s="7">
        <v>48569750</v>
      </c>
      <c r="H218" s="7"/>
      <c r="I218" s="25">
        <f t="shared" si="3"/>
        <v>48569750</v>
      </c>
    </row>
    <row r="219" spans="1:9" ht="36">
      <c r="A219" s="4"/>
      <c r="B219" s="5">
        <v>442</v>
      </c>
      <c r="C219" s="6"/>
      <c r="D219" s="6" t="s">
        <v>93</v>
      </c>
      <c r="E219" s="6" t="s">
        <v>94</v>
      </c>
      <c r="F219" s="6" t="s">
        <v>44</v>
      </c>
      <c r="G219" s="7">
        <v>142123000</v>
      </c>
      <c r="H219" s="7"/>
      <c r="I219" s="25">
        <f t="shared" si="3"/>
        <v>142123000</v>
      </c>
    </row>
    <row r="220" spans="1:9" ht="36">
      <c r="A220" s="17">
        <v>8</v>
      </c>
      <c r="B220" s="18"/>
      <c r="C220" s="73" t="s">
        <v>95</v>
      </c>
      <c r="D220" s="74"/>
      <c r="E220" s="21" t="s">
        <v>96</v>
      </c>
      <c r="F220" s="20"/>
      <c r="G220" s="22">
        <f>SUM(G221:G223)</f>
        <v>247972975</v>
      </c>
      <c r="H220" s="22"/>
      <c r="I220" s="22">
        <f>SUM(I221:I223)</f>
        <v>247972975</v>
      </c>
    </row>
    <row r="221" spans="1:9" ht="60">
      <c r="A221" s="4"/>
      <c r="B221" s="5">
        <v>401</v>
      </c>
      <c r="C221" s="6"/>
      <c r="D221" s="6" t="s">
        <v>97</v>
      </c>
      <c r="E221" s="6" t="s">
        <v>98</v>
      </c>
      <c r="F221" s="6" t="s">
        <v>99</v>
      </c>
      <c r="G221" s="7">
        <f>42507500+32741975</f>
        <v>75249475</v>
      </c>
      <c r="H221" s="7"/>
      <c r="I221" s="25">
        <f t="shared" ref="I221:I223" si="4">G221+H221</f>
        <v>75249475</v>
      </c>
    </row>
    <row r="222" spans="1:9" ht="60">
      <c r="A222" s="4"/>
      <c r="B222" s="5">
        <v>635</v>
      </c>
      <c r="C222" s="6"/>
      <c r="D222" s="6" t="s">
        <v>100</v>
      </c>
      <c r="E222" s="6" t="s">
        <v>101</v>
      </c>
      <c r="F222" s="6" t="s">
        <v>87</v>
      </c>
      <c r="G222" s="7">
        <v>54125500</v>
      </c>
      <c r="H222" s="7"/>
      <c r="I222" s="25">
        <f t="shared" si="4"/>
        <v>54125500</v>
      </c>
    </row>
    <row r="223" spans="1:9" ht="48">
      <c r="A223" s="4"/>
      <c r="B223" s="5">
        <v>534</v>
      </c>
      <c r="C223" s="6"/>
      <c r="D223" s="6" t="s">
        <v>104</v>
      </c>
      <c r="E223" s="6" t="s">
        <v>105</v>
      </c>
      <c r="F223" s="6" t="s">
        <v>220</v>
      </c>
      <c r="G223" s="7">
        <v>118598000</v>
      </c>
      <c r="H223" s="7"/>
      <c r="I223" s="25">
        <f t="shared" si="4"/>
        <v>118598000</v>
      </c>
    </row>
    <row r="224" spans="1:9" ht="36">
      <c r="A224" s="17">
        <v>9</v>
      </c>
      <c r="B224" s="18"/>
      <c r="C224" s="73" t="s">
        <v>106</v>
      </c>
      <c r="D224" s="74"/>
      <c r="E224" s="21" t="s">
        <v>107</v>
      </c>
      <c r="F224" s="20"/>
      <c r="G224" s="22">
        <f>SUM(G225:G230)</f>
        <v>1123221150</v>
      </c>
      <c r="H224" s="22">
        <v>0</v>
      </c>
      <c r="I224" s="22">
        <f>SUM(I225:I230)</f>
        <v>1123221150</v>
      </c>
    </row>
    <row r="225" spans="1:9" ht="36">
      <c r="A225" s="4"/>
      <c r="B225" s="5">
        <v>634</v>
      </c>
      <c r="C225" s="6"/>
      <c r="D225" s="23" t="s">
        <v>109</v>
      </c>
      <c r="E225" s="23" t="s">
        <v>110</v>
      </c>
      <c r="F225" s="6" t="s">
        <v>111</v>
      </c>
      <c r="G225" s="7">
        <v>110820655</v>
      </c>
      <c r="H225" s="7"/>
      <c r="I225" s="25">
        <f t="shared" ref="I225:I230" si="5">G225+H225</f>
        <v>110820655</v>
      </c>
    </row>
    <row r="226" spans="1:9" ht="48">
      <c r="A226" s="4"/>
      <c r="B226" s="5">
        <v>364</v>
      </c>
      <c r="C226" s="6"/>
      <c r="D226" s="6" t="s">
        <v>115</v>
      </c>
      <c r="E226" s="6" t="s">
        <v>116</v>
      </c>
      <c r="F226" s="6" t="s">
        <v>87</v>
      </c>
      <c r="G226" s="7">
        <v>117400495</v>
      </c>
      <c r="H226" s="7"/>
      <c r="I226" s="25">
        <f t="shared" si="5"/>
        <v>117400495</v>
      </c>
    </row>
    <row r="227" spans="1:9" ht="60">
      <c r="A227" s="4"/>
      <c r="B227" s="5">
        <v>4467</v>
      </c>
      <c r="C227" s="6"/>
      <c r="D227" s="6" t="s">
        <v>117</v>
      </c>
      <c r="E227" s="6" t="s">
        <v>118</v>
      </c>
      <c r="F227" s="6" t="s">
        <v>87</v>
      </c>
      <c r="G227" s="25">
        <v>55000000</v>
      </c>
      <c r="H227" s="25"/>
      <c r="I227" s="25">
        <f t="shared" si="5"/>
        <v>55000000</v>
      </c>
    </row>
    <row r="228" spans="1:9" ht="48">
      <c r="A228" s="4"/>
      <c r="B228" s="5">
        <v>4468</v>
      </c>
      <c r="C228" s="6"/>
      <c r="D228" s="6" t="s">
        <v>119</v>
      </c>
      <c r="E228" s="6" t="s">
        <v>120</v>
      </c>
      <c r="F228" s="6" t="s">
        <v>99</v>
      </c>
      <c r="G228" s="25">
        <v>740000000</v>
      </c>
      <c r="H228" s="25"/>
      <c r="I228" s="25">
        <f t="shared" si="5"/>
        <v>740000000</v>
      </c>
    </row>
    <row r="229" spans="1:9" ht="60">
      <c r="A229" s="4"/>
      <c r="B229" s="5">
        <v>4470</v>
      </c>
      <c r="C229" s="6"/>
      <c r="D229" s="6" t="s">
        <v>108</v>
      </c>
      <c r="E229" s="6" t="s">
        <v>221</v>
      </c>
      <c r="F229" s="6" t="s">
        <v>87</v>
      </c>
      <c r="G229" s="25">
        <v>50000000</v>
      </c>
      <c r="H229" s="25"/>
      <c r="I229" s="25">
        <f t="shared" si="5"/>
        <v>50000000</v>
      </c>
    </row>
    <row r="230" spans="1:9" ht="36">
      <c r="A230" s="4"/>
      <c r="B230" s="5">
        <v>4466</v>
      </c>
      <c r="C230" s="6"/>
      <c r="D230" s="6" t="s">
        <v>112</v>
      </c>
      <c r="E230" s="6" t="s">
        <v>113</v>
      </c>
      <c r="F230" s="6" t="s">
        <v>114</v>
      </c>
      <c r="G230" s="25">
        <v>50000000</v>
      </c>
      <c r="H230" s="25"/>
      <c r="I230" s="25">
        <f t="shared" si="5"/>
        <v>50000000</v>
      </c>
    </row>
    <row r="231" spans="1:9" ht="48">
      <c r="A231" s="17">
        <v>10</v>
      </c>
      <c r="B231" s="18"/>
      <c r="C231" s="73" t="s">
        <v>121</v>
      </c>
      <c r="D231" s="74"/>
      <c r="E231" s="21" t="s">
        <v>122</v>
      </c>
      <c r="F231" s="20"/>
      <c r="G231" s="22">
        <f>SUM(G232)</f>
        <v>243725560</v>
      </c>
      <c r="H231" s="22"/>
      <c r="I231" s="22">
        <f>SUM(I232)</f>
        <v>173725560</v>
      </c>
    </row>
    <row r="232" spans="1:9" ht="36">
      <c r="A232" s="4"/>
      <c r="B232" s="5">
        <v>636</v>
      </c>
      <c r="C232" s="48" t="s">
        <v>228</v>
      </c>
      <c r="D232" s="6" t="s">
        <v>123</v>
      </c>
      <c r="E232" s="6" t="s">
        <v>124</v>
      </c>
      <c r="F232" s="6" t="s">
        <v>222</v>
      </c>
      <c r="G232" s="7">
        <v>243725560</v>
      </c>
      <c r="H232" s="46">
        <v>-70000000</v>
      </c>
      <c r="I232" s="25">
        <f t="shared" ref="I232" si="6">G232+H232</f>
        <v>173725560</v>
      </c>
    </row>
    <row r="233" spans="1:9" ht="48">
      <c r="A233" s="17">
        <v>11</v>
      </c>
      <c r="B233" s="18"/>
      <c r="C233" s="73" t="s">
        <v>125</v>
      </c>
      <c r="D233" s="74"/>
      <c r="E233" s="21" t="s">
        <v>126</v>
      </c>
      <c r="F233" s="20"/>
      <c r="G233" s="22">
        <f>SUM(G234:G256)</f>
        <v>3245361224</v>
      </c>
      <c r="H233" s="22"/>
      <c r="I233" s="22">
        <f>SUM(I234:I256)</f>
        <v>3265361224</v>
      </c>
    </row>
    <row r="234" spans="1:9" ht="60">
      <c r="A234" s="4"/>
      <c r="B234" s="5">
        <v>4506</v>
      </c>
      <c r="C234" s="6"/>
      <c r="D234" s="23" t="s">
        <v>127</v>
      </c>
      <c r="E234" s="6" t="s">
        <v>128</v>
      </c>
      <c r="F234" s="6" t="s">
        <v>129</v>
      </c>
      <c r="G234" s="8">
        <v>881769000</v>
      </c>
      <c r="H234" s="8"/>
      <c r="I234" s="25">
        <f>G234+H234</f>
        <v>881769000</v>
      </c>
    </row>
    <row r="235" spans="1:9" ht="48">
      <c r="A235" s="4"/>
      <c r="B235" s="5">
        <v>376</v>
      </c>
      <c r="C235" s="6"/>
      <c r="D235" s="6" t="s">
        <v>130</v>
      </c>
      <c r="E235" s="6" t="s">
        <v>131</v>
      </c>
      <c r="F235" s="6" t="s">
        <v>223</v>
      </c>
      <c r="G235" s="7">
        <v>175000000</v>
      </c>
      <c r="H235" s="7"/>
      <c r="I235" s="25">
        <f t="shared" ref="I235:I256" si="7">G235+H235</f>
        <v>175000000</v>
      </c>
    </row>
    <row r="236" spans="1:9" ht="24">
      <c r="A236" s="4"/>
      <c r="B236" s="5">
        <v>4472</v>
      </c>
      <c r="C236" s="6"/>
      <c r="D236" s="6" t="s">
        <v>132</v>
      </c>
      <c r="E236" s="6" t="s">
        <v>133</v>
      </c>
      <c r="F236" s="6" t="s">
        <v>134</v>
      </c>
      <c r="G236" s="25">
        <v>50000000</v>
      </c>
      <c r="H236" s="25"/>
      <c r="I236" s="25">
        <f t="shared" si="7"/>
        <v>50000000</v>
      </c>
    </row>
    <row r="237" spans="1:9" ht="36">
      <c r="A237" s="4"/>
      <c r="B237" s="5">
        <v>2252</v>
      </c>
      <c r="C237" s="6"/>
      <c r="D237" s="23" t="s">
        <v>135</v>
      </c>
      <c r="E237" s="6" t="s">
        <v>136</v>
      </c>
      <c r="F237" s="6" t="s">
        <v>137</v>
      </c>
      <c r="G237" s="7">
        <v>150000000</v>
      </c>
      <c r="H237" s="7"/>
      <c r="I237" s="25">
        <f t="shared" si="7"/>
        <v>150000000</v>
      </c>
    </row>
    <row r="238" spans="1:9" ht="48">
      <c r="A238" s="4"/>
      <c r="B238" s="5">
        <v>505</v>
      </c>
      <c r="C238" s="6"/>
      <c r="D238" s="6" t="s">
        <v>138</v>
      </c>
      <c r="E238" s="6" t="s">
        <v>139</v>
      </c>
      <c r="F238" s="6" t="s">
        <v>13</v>
      </c>
      <c r="G238" s="7">
        <v>46366600</v>
      </c>
      <c r="H238" s="7"/>
      <c r="I238" s="25">
        <f t="shared" si="7"/>
        <v>46366600</v>
      </c>
    </row>
    <row r="239" spans="1:9" ht="48">
      <c r="A239" s="4"/>
      <c r="B239" s="5">
        <v>486</v>
      </c>
      <c r="C239" s="6"/>
      <c r="D239" s="6" t="s">
        <v>141</v>
      </c>
      <c r="E239" s="6" t="s">
        <v>142</v>
      </c>
      <c r="F239" s="6" t="s">
        <v>140</v>
      </c>
      <c r="G239" s="7">
        <v>74513700</v>
      </c>
      <c r="H239" s="7"/>
      <c r="I239" s="25">
        <f t="shared" si="7"/>
        <v>74513700</v>
      </c>
    </row>
    <row r="240" spans="1:9" ht="60">
      <c r="A240" s="4"/>
      <c r="B240" s="5">
        <v>645</v>
      </c>
      <c r="C240" s="6"/>
      <c r="D240" s="23" t="s">
        <v>143</v>
      </c>
      <c r="E240" s="6" t="s">
        <v>144</v>
      </c>
      <c r="F240" s="6" t="s">
        <v>145</v>
      </c>
      <c r="G240" s="7">
        <v>45054850</v>
      </c>
      <c r="H240" s="7"/>
      <c r="I240" s="25">
        <f t="shared" si="7"/>
        <v>45054850</v>
      </c>
    </row>
    <row r="241" spans="1:9" ht="72">
      <c r="A241" s="4"/>
      <c r="B241" s="5">
        <v>640</v>
      </c>
      <c r="C241" s="48" t="s">
        <v>228</v>
      </c>
      <c r="D241" s="6" t="s">
        <v>146</v>
      </c>
      <c r="E241" s="6" t="s">
        <v>147</v>
      </c>
      <c r="F241" s="6" t="s">
        <v>148</v>
      </c>
      <c r="G241" s="7">
        <v>45213750</v>
      </c>
      <c r="H241" s="47">
        <v>20000000</v>
      </c>
      <c r="I241" s="25">
        <f t="shared" si="7"/>
        <v>65213750</v>
      </c>
    </row>
    <row r="242" spans="1:9" ht="48">
      <c r="A242" s="4"/>
      <c r="B242" s="5">
        <v>641</v>
      </c>
      <c r="C242" s="6"/>
      <c r="D242" s="6" t="s">
        <v>149</v>
      </c>
      <c r="E242" s="6" t="s">
        <v>150</v>
      </c>
      <c r="F242" s="6" t="s">
        <v>13</v>
      </c>
      <c r="G242" s="7">
        <v>67593100</v>
      </c>
      <c r="H242" s="7"/>
      <c r="I242" s="25">
        <f t="shared" si="7"/>
        <v>67593100</v>
      </c>
    </row>
    <row r="243" spans="1:9" ht="36">
      <c r="A243" s="4"/>
      <c r="B243" s="5">
        <v>4473</v>
      </c>
      <c r="C243" s="6"/>
      <c r="D243" s="6" t="s">
        <v>151</v>
      </c>
      <c r="E243" s="6" t="s">
        <v>152</v>
      </c>
      <c r="F243" s="6" t="s">
        <v>74</v>
      </c>
      <c r="G243" s="25">
        <f>100000000-21045236</f>
        <v>78954764</v>
      </c>
      <c r="H243" s="25"/>
      <c r="I243" s="25">
        <f t="shared" si="7"/>
        <v>78954764</v>
      </c>
    </row>
    <row r="244" spans="1:9" ht="48">
      <c r="A244" s="4"/>
      <c r="B244" s="5">
        <v>643</v>
      </c>
      <c r="C244" s="6"/>
      <c r="D244" s="6" t="s">
        <v>153</v>
      </c>
      <c r="E244" s="6" t="s">
        <v>154</v>
      </c>
      <c r="F244" s="6" t="s">
        <v>155</v>
      </c>
      <c r="G244" s="7">
        <v>42317500</v>
      </c>
      <c r="H244" s="7"/>
      <c r="I244" s="25">
        <f t="shared" si="7"/>
        <v>42317500</v>
      </c>
    </row>
    <row r="245" spans="1:9" ht="36">
      <c r="A245" s="4"/>
      <c r="B245" s="5">
        <v>639</v>
      </c>
      <c r="C245" s="6"/>
      <c r="D245" s="6" t="s">
        <v>156</v>
      </c>
      <c r="E245" s="6" t="s">
        <v>157</v>
      </c>
      <c r="F245" s="6" t="s">
        <v>158</v>
      </c>
      <c r="G245" s="7">
        <v>132105250</v>
      </c>
      <c r="H245" s="7"/>
      <c r="I245" s="25">
        <f t="shared" si="7"/>
        <v>132105250</v>
      </c>
    </row>
    <row r="246" spans="1:9" ht="36">
      <c r="A246" s="4"/>
      <c r="B246" s="5">
        <v>642</v>
      </c>
      <c r="C246" s="6"/>
      <c r="D246" s="23" t="s">
        <v>159</v>
      </c>
      <c r="E246" s="6" t="s">
        <v>160</v>
      </c>
      <c r="F246" s="6" t="s">
        <v>161</v>
      </c>
      <c r="G246" s="7">
        <v>45378400</v>
      </c>
      <c r="H246" s="7"/>
      <c r="I246" s="25">
        <f t="shared" si="7"/>
        <v>45378400</v>
      </c>
    </row>
    <row r="247" spans="1:9" ht="60">
      <c r="A247" s="4"/>
      <c r="B247" s="5">
        <v>476</v>
      </c>
      <c r="C247" s="6"/>
      <c r="D247" s="6" t="s">
        <v>162</v>
      </c>
      <c r="E247" s="6" t="s">
        <v>163</v>
      </c>
      <c r="F247" s="6" t="s">
        <v>164</v>
      </c>
      <c r="G247" s="7">
        <v>407737880</v>
      </c>
      <c r="H247" s="7"/>
      <c r="I247" s="25">
        <f t="shared" si="7"/>
        <v>407737880</v>
      </c>
    </row>
    <row r="248" spans="1:9" ht="48">
      <c r="A248" s="4"/>
      <c r="B248" s="5">
        <v>646</v>
      </c>
      <c r="C248" s="6"/>
      <c r="D248" s="6" t="s">
        <v>165</v>
      </c>
      <c r="E248" s="6" t="s">
        <v>166</v>
      </c>
      <c r="F248" s="6" t="s">
        <v>167</v>
      </c>
      <c r="G248" s="7">
        <v>90693600</v>
      </c>
      <c r="H248" s="7"/>
      <c r="I248" s="25">
        <f t="shared" si="7"/>
        <v>90693600</v>
      </c>
    </row>
    <row r="249" spans="1:9" ht="60">
      <c r="A249" s="4"/>
      <c r="B249" s="5">
        <v>471</v>
      </c>
      <c r="C249" s="6"/>
      <c r="D249" s="6" t="s">
        <v>168</v>
      </c>
      <c r="E249" s="6" t="s">
        <v>169</v>
      </c>
      <c r="F249" s="6" t="s">
        <v>170</v>
      </c>
      <c r="G249" s="7">
        <v>89885130</v>
      </c>
      <c r="H249" s="7"/>
      <c r="I249" s="25">
        <f t="shared" si="7"/>
        <v>89885130</v>
      </c>
    </row>
    <row r="250" spans="1:9" ht="60">
      <c r="A250" s="4"/>
      <c r="B250" s="5">
        <v>1914</v>
      </c>
      <c r="C250" s="6"/>
      <c r="D250" s="23" t="s">
        <v>171</v>
      </c>
      <c r="E250" s="6" t="s">
        <v>172</v>
      </c>
      <c r="F250" s="6" t="s">
        <v>173</v>
      </c>
      <c r="G250" s="25">
        <v>125000000</v>
      </c>
      <c r="H250" s="25"/>
      <c r="I250" s="25">
        <f t="shared" si="7"/>
        <v>125000000</v>
      </c>
    </row>
    <row r="251" spans="1:9" ht="36">
      <c r="A251" s="4"/>
      <c r="B251" s="5">
        <v>436</v>
      </c>
      <c r="C251" s="6"/>
      <c r="D251" s="6" t="s">
        <v>174</v>
      </c>
      <c r="E251" s="6" t="s">
        <v>175</v>
      </c>
      <c r="F251" s="6" t="s">
        <v>176</v>
      </c>
      <c r="G251" s="31">
        <v>116568500</v>
      </c>
      <c r="H251" s="31"/>
      <c r="I251" s="25">
        <f t="shared" si="7"/>
        <v>116568500</v>
      </c>
    </row>
    <row r="252" spans="1:9" ht="24">
      <c r="A252" s="4"/>
      <c r="B252" s="5">
        <v>638</v>
      </c>
      <c r="C252" s="6"/>
      <c r="D252" s="6" t="s">
        <v>177</v>
      </c>
      <c r="E252" s="6" t="s">
        <v>178</v>
      </c>
      <c r="F252" s="6" t="s">
        <v>179</v>
      </c>
      <c r="G252" s="7">
        <v>180791000</v>
      </c>
      <c r="H252" s="7"/>
      <c r="I252" s="25">
        <f t="shared" si="7"/>
        <v>180791000</v>
      </c>
    </row>
    <row r="253" spans="1:9" ht="60">
      <c r="A253" s="4"/>
      <c r="B253" s="5">
        <v>2211</v>
      </c>
      <c r="C253" s="6"/>
      <c r="D253" s="6" t="s">
        <v>180</v>
      </c>
      <c r="E253" s="6" t="s">
        <v>181</v>
      </c>
      <c r="F253" s="6" t="s">
        <v>99</v>
      </c>
      <c r="G253" s="7">
        <v>195919500</v>
      </c>
      <c r="H253" s="7"/>
      <c r="I253" s="25">
        <f t="shared" si="7"/>
        <v>195919500</v>
      </c>
    </row>
    <row r="254" spans="1:9" ht="48">
      <c r="A254" s="4"/>
      <c r="B254" s="5">
        <v>637</v>
      </c>
      <c r="C254" s="6"/>
      <c r="D254" s="6" t="s">
        <v>182</v>
      </c>
      <c r="E254" s="6" t="s">
        <v>183</v>
      </c>
      <c r="F254" s="6" t="s">
        <v>84</v>
      </c>
      <c r="G254" s="7">
        <v>39957300</v>
      </c>
      <c r="H254" s="7"/>
      <c r="I254" s="25">
        <f t="shared" si="7"/>
        <v>39957300</v>
      </c>
    </row>
    <row r="255" spans="1:9" ht="36">
      <c r="A255" s="4"/>
      <c r="B255" s="5">
        <v>644</v>
      </c>
      <c r="C255" s="6"/>
      <c r="D255" s="6" t="s">
        <v>184</v>
      </c>
      <c r="E255" s="6" t="s">
        <v>185</v>
      </c>
      <c r="F255" s="6" t="s">
        <v>186</v>
      </c>
      <c r="G255" s="7">
        <f>46978400+25000000</f>
        <v>71978400</v>
      </c>
      <c r="H255" s="7"/>
      <c r="I255" s="25">
        <f t="shared" si="7"/>
        <v>71978400</v>
      </c>
    </row>
    <row r="256" spans="1:9" ht="48">
      <c r="A256" s="4"/>
      <c r="B256" s="5">
        <v>480</v>
      </c>
      <c r="C256" s="6"/>
      <c r="D256" s="6" t="s">
        <v>187</v>
      </c>
      <c r="E256" s="6" t="s">
        <v>188</v>
      </c>
      <c r="F256" s="6" t="s">
        <v>13</v>
      </c>
      <c r="G256" s="7">
        <f>67563000+25000000</f>
        <v>92563000</v>
      </c>
      <c r="H256" s="7"/>
      <c r="I256" s="25">
        <f t="shared" si="7"/>
        <v>92563000</v>
      </c>
    </row>
    <row r="257" spans="1:9" ht="48">
      <c r="A257" s="17">
        <v>12</v>
      </c>
      <c r="B257" s="18"/>
      <c r="C257" s="73" t="s">
        <v>189</v>
      </c>
      <c r="D257" s="74"/>
      <c r="E257" s="21" t="s">
        <v>126</v>
      </c>
      <c r="F257" s="20"/>
      <c r="G257" s="22">
        <f>SUM(G258:G261)</f>
        <v>1523683227</v>
      </c>
      <c r="H257" s="22"/>
      <c r="I257" s="22">
        <f>SUM(I258:I261)</f>
        <v>1523683227</v>
      </c>
    </row>
    <row r="258" spans="1:9" ht="48">
      <c r="A258" s="4"/>
      <c r="B258" s="5">
        <v>1191</v>
      </c>
      <c r="C258" s="6"/>
      <c r="D258" s="6" t="s">
        <v>190</v>
      </c>
      <c r="E258" s="6" t="s">
        <v>191</v>
      </c>
      <c r="F258" s="6" t="s">
        <v>192</v>
      </c>
      <c r="G258" s="7">
        <v>136290400</v>
      </c>
      <c r="H258" s="7"/>
      <c r="I258" s="25">
        <f t="shared" ref="I258:I261" si="8">G258+H258</f>
        <v>136290400</v>
      </c>
    </row>
    <row r="259" spans="1:9" ht="60">
      <c r="A259" s="4"/>
      <c r="B259" s="5">
        <v>1188</v>
      </c>
      <c r="C259" s="6"/>
      <c r="D259" s="6" t="s">
        <v>193</v>
      </c>
      <c r="E259" s="6" t="s">
        <v>194</v>
      </c>
      <c r="F259" s="6" t="s">
        <v>195</v>
      </c>
      <c r="G259" s="25">
        <f>1034418400+72627327</f>
        <v>1107045727</v>
      </c>
      <c r="H259" s="25"/>
      <c r="I259" s="25">
        <f t="shared" si="8"/>
        <v>1107045727</v>
      </c>
    </row>
    <row r="260" spans="1:9" ht="60">
      <c r="A260" s="4"/>
      <c r="B260" s="5">
        <v>1189</v>
      </c>
      <c r="C260" s="6"/>
      <c r="D260" s="6" t="s">
        <v>196</v>
      </c>
      <c r="E260" s="6" t="s">
        <v>197</v>
      </c>
      <c r="F260" s="6" t="s">
        <v>198</v>
      </c>
      <c r="G260" s="7">
        <v>181927400</v>
      </c>
      <c r="H260" s="7"/>
      <c r="I260" s="25">
        <f t="shared" si="8"/>
        <v>181927400</v>
      </c>
    </row>
    <row r="261" spans="1:9" ht="36">
      <c r="A261" s="9"/>
      <c r="B261" s="10">
        <v>1190</v>
      </c>
      <c r="C261" s="11"/>
      <c r="D261" s="11" t="s">
        <v>199</v>
      </c>
      <c r="E261" s="11" t="s">
        <v>200</v>
      </c>
      <c r="F261" s="11" t="s">
        <v>201</v>
      </c>
      <c r="G261" s="12">
        <v>98419700</v>
      </c>
      <c r="H261" s="12"/>
      <c r="I261" s="25">
        <f t="shared" si="8"/>
        <v>98419700</v>
      </c>
    </row>
  </sheetData>
  <mergeCells count="55">
    <mergeCell ref="H12:H13"/>
    <mergeCell ref="I12:I13"/>
    <mergeCell ref="E20:G20"/>
    <mergeCell ref="E21:G21"/>
    <mergeCell ref="E25:G25"/>
    <mergeCell ref="E26:G26"/>
    <mergeCell ref="C220:D220"/>
    <mergeCell ref="G203:G207"/>
    <mergeCell ref="G92:G96"/>
    <mergeCell ref="A60:F60"/>
    <mergeCell ref="A92:A96"/>
    <mergeCell ref="B92:B96"/>
    <mergeCell ref="C92:C96"/>
    <mergeCell ref="D92:D96"/>
    <mergeCell ref="F92:F96"/>
    <mergeCell ref="A203:A207"/>
    <mergeCell ref="B203:B207"/>
    <mergeCell ref="G169:G170"/>
    <mergeCell ref="C224:D224"/>
    <mergeCell ref="C231:D231"/>
    <mergeCell ref="C233:D233"/>
    <mergeCell ref="C257:D257"/>
    <mergeCell ref="F203:F207"/>
    <mergeCell ref="I203:I207"/>
    <mergeCell ref="C213:D213"/>
    <mergeCell ref="C215:D215"/>
    <mergeCell ref="C188:D188"/>
    <mergeCell ref="C199:D199"/>
    <mergeCell ref="C201:D201"/>
    <mergeCell ref="C203:D207"/>
    <mergeCell ref="H169:H170"/>
    <mergeCell ref="I169:I170"/>
    <mergeCell ref="A171:F171"/>
    <mergeCell ref="C174:D174"/>
    <mergeCell ref="A169:B170"/>
    <mergeCell ref="C169:C170"/>
    <mergeCell ref="D169:D170"/>
    <mergeCell ref="E169:E170"/>
    <mergeCell ref="F169:F170"/>
    <mergeCell ref="A1:I1"/>
    <mergeCell ref="A3:I3"/>
    <mergeCell ref="A5:I5"/>
    <mergeCell ref="A58:B59"/>
    <mergeCell ref="C58:C59"/>
    <mergeCell ref="D58:D59"/>
    <mergeCell ref="E58:E59"/>
    <mergeCell ref="F58:F59"/>
    <mergeCell ref="G58:G59"/>
    <mergeCell ref="C14:D14"/>
    <mergeCell ref="A12:B13"/>
    <mergeCell ref="C12:C13"/>
    <mergeCell ref="D12:D13"/>
    <mergeCell ref="E12:E13"/>
    <mergeCell ref="F12:F13"/>
    <mergeCell ref="G12:G13"/>
  </mergeCells>
  <pageMargins left="0.31496062992125984" right="0.31496062992125984" top="0.74803149606299213" bottom="1.1417322834645669" header="0.31496062992125984" footer="0.31496062992125984"/>
  <pageSetup paperSize="5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 Dinas Perhubungan</vt:lpstr>
      <vt:lpstr>UPTD Wil.I</vt:lpstr>
      <vt:lpstr>'UPTD Wil.I'!Print_Area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Ekspor Data</dc:title>
  <dc:creator>user</dc:creator>
  <cp:lastModifiedBy>DUTA</cp:lastModifiedBy>
  <cp:lastPrinted>2009-12-31T23:47:35Z</cp:lastPrinted>
  <dcterms:created xsi:type="dcterms:W3CDTF">2018-07-03T02:59:43Z</dcterms:created>
  <dcterms:modified xsi:type="dcterms:W3CDTF">2009-12-31T23:48:29Z</dcterms:modified>
</cp:coreProperties>
</file>